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8"/>
  </bookViews>
  <sheets>
    <sheet name="封面" sheetId="17" r:id="rId1"/>
    <sheet name="目录" sheetId="18" r:id="rId2"/>
    <sheet name="附件1" sheetId="1" r:id="rId3"/>
    <sheet name="附件2" sheetId="2" r:id="rId4"/>
    <sheet name="附件3-1" sheetId="3" r:id="rId5"/>
    <sheet name="附件3-2" sheetId="21" r:id="rId6"/>
    <sheet name="附件4" sheetId="4" r:id="rId7"/>
    <sheet name="附件5" sheetId="16" r:id="rId8"/>
    <sheet name="附件6" sheetId="5" r:id="rId9"/>
    <sheet name="附件7" sheetId="6" r:id="rId10"/>
    <sheet name="附件8" sheetId="7" r:id="rId11"/>
    <sheet name="附件9" sheetId="8" r:id="rId12"/>
    <sheet name="附件10" sheetId="9" r:id="rId13"/>
    <sheet name="附件11" sheetId="10" r:id="rId14"/>
    <sheet name="附件12" sheetId="11" r:id="rId15"/>
    <sheet name="附件13" sheetId="12" r:id="rId16"/>
  </sheets>
  <definedNames>
    <definedName name="_xlnm._FilterDatabase" localSheetId="6" hidden="1">附件4!$A$9:$I$1427</definedName>
    <definedName name="_xlnm.Print_Titles" localSheetId="9">附件7!$2:$5</definedName>
    <definedName name="_xlnm.Print_Titles" localSheetId="11">附件9!$1:$4</definedName>
    <definedName name="_xlnm.Print_Titles" localSheetId="13">附件11!$2:$5</definedName>
    <definedName name="_xlnm.Print_Titles" localSheetId="15">附件13!$2:$5</definedName>
    <definedName name="_xlnm.Print_Titles" localSheetId="3">附件2!$1:$5</definedName>
    <definedName name="_xlnm.Print_Titles" localSheetId="4">'附件3-1'!$1:$6</definedName>
    <definedName name="_xlnm.Print_Titles" localSheetId="6">附件4!$1:$8</definedName>
    <definedName name="_xlnm.Print_Titles" localSheetId="1">目录!$1:$1</definedName>
    <definedName name="_xlnm.Print_Area" localSheetId="5">'附件3-2'!$A$1:$I$116</definedName>
    <definedName name="_xlnm.Print_Titles" localSheetId="5">'附件3-2'!$2:$5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<sst xmlns="http://schemas.openxmlformats.org/spreadsheetml/2006/main" count="11874" uniqueCount="3762">
  <si>
    <t/>
  </si>
  <si>
    <r>
      <rPr>
        <sz val="11"/>
        <rFont val="宋体"/>
        <charset val="134"/>
      </rPr>
      <t>附件</t>
    </r>
    <r>
      <rPr>
        <sz val="11"/>
        <rFont val="Calibri"/>
        <charset val="134"/>
      </rPr>
      <t>1</t>
    </r>
  </si>
  <si>
    <r>
      <rPr>
        <sz val="48"/>
        <color rgb="FF000000"/>
        <rFont val="Calibri"/>
        <charset val="134"/>
      </rPr>
      <t>2024</t>
    </r>
    <r>
      <rPr>
        <sz val="48"/>
        <color rgb="FF000000"/>
        <rFont val="宋体"/>
        <charset val="134"/>
      </rPr>
      <t>年地方财政第三次预算调整表</t>
    </r>
  </si>
  <si>
    <t>填报单位：</t>
  </si>
  <si>
    <t>雷山县财政局</t>
  </si>
  <si>
    <t>联系方式：</t>
  </si>
  <si>
    <t>0855-3222299</t>
  </si>
  <si>
    <t>填报日期：</t>
  </si>
  <si>
    <r>
      <rPr>
        <b/>
        <sz val="11"/>
        <color rgb="FF000000"/>
        <rFont val="Calibri"/>
        <charset val="134"/>
      </rPr>
      <t>2024</t>
    </r>
    <r>
      <rPr>
        <b/>
        <sz val="11"/>
        <color rgb="FF000000"/>
        <rFont val="宋体"/>
        <charset val="134"/>
      </rPr>
      <t>年</t>
    </r>
    <r>
      <rPr>
        <b/>
        <sz val="11"/>
        <color rgb="FF000000"/>
        <rFont val="Calibri"/>
        <charset val="134"/>
      </rPr>
      <t>11</t>
    </r>
    <r>
      <rPr>
        <b/>
        <sz val="11"/>
        <color rgb="FF000000"/>
        <rFont val="宋体"/>
        <charset val="134"/>
      </rPr>
      <t>月</t>
    </r>
  </si>
  <si>
    <r>
      <rPr>
        <b/>
        <sz val="18"/>
        <rFont val="宋体"/>
        <charset val="134"/>
      </rPr>
      <t>目</t>
    </r>
    <r>
      <rPr>
        <b/>
        <sz val="18"/>
        <rFont val="Calibri"/>
        <charset val="134"/>
      </rPr>
      <t xml:space="preserve">  </t>
    </r>
    <r>
      <rPr>
        <b/>
        <sz val="18"/>
        <rFont val="宋体"/>
        <charset val="134"/>
      </rPr>
      <t>录</t>
    </r>
  </si>
  <si>
    <t>表一 2024年一般公共预算收支平衡调整表（草案）</t>
  </si>
  <si>
    <t>表二 2024年雷山县一般公共预算收入预算调整表</t>
  </si>
  <si>
    <t>表三 2024年雷山县一般公共预算增减支出安排建议情况表（草案）</t>
  </si>
  <si>
    <t>表四 2024年雷山县一般公共预算本级支出预算调整表（草案）</t>
  </si>
  <si>
    <t>表五 2024年雷山县一般债券资金项目调整安排情况表</t>
  </si>
  <si>
    <t>表六 2024年雷山县政府性基金收支平衡调整表（草案）</t>
  </si>
  <si>
    <t>表七 2024年政府性基金预算收入预算调整表（草案）</t>
  </si>
  <si>
    <t>表八 2024年雷山县政府性基金预算新增（减）支出安排建议情况表（草案）</t>
  </si>
  <si>
    <t>表九 2024年雷山县政府性基金预算支出预算调整表（草案）</t>
  </si>
  <si>
    <t>表十 2024年雷山县国有资本预算平衡调整表（草案）</t>
  </si>
  <si>
    <t>表十一 2024年雷山县国有资本经营收入预算调整表（草案）</t>
  </si>
  <si>
    <t>表十二 2024年雷山县国有资本经营预算增减支出安排建议情况表（草案）</t>
  </si>
  <si>
    <t>表十三 2024年雷山县国有资本经营支出预算调整表（草案）</t>
  </si>
  <si>
    <t>附件1</t>
  </si>
  <si>
    <r>
      <rPr>
        <b/>
        <sz val="24"/>
        <color rgb="FF000000"/>
        <rFont val="Calibri"/>
        <charset val="134"/>
      </rPr>
      <t>2024</t>
    </r>
    <r>
      <rPr>
        <b/>
        <sz val="24"/>
        <color rgb="FF000000"/>
        <rFont val="宋体"/>
        <charset val="134"/>
      </rPr>
      <t>年雷山县一般公共预算收支平衡调整表（草案）（第三次）</t>
    </r>
  </si>
  <si>
    <t>编制单位：雷山县财政局</t>
  </si>
  <si>
    <t>单位：万元</t>
  </si>
  <si>
    <t>收入</t>
  </si>
  <si>
    <t>支出</t>
  </si>
  <si>
    <t>备注</t>
  </si>
  <si>
    <t>项目</t>
  </si>
  <si>
    <t>2024年
预算数</t>
  </si>
  <si>
    <t>调增（减）金额</t>
  </si>
  <si>
    <t>调整
预算数</t>
  </si>
  <si>
    <t>栏次</t>
  </si>
  <si>
    <t>1</t>
  </si>
  <si>
    <t>2</t>
  </si>
  <si>
    <t>3=1+2</t>
  </si>
  <si>
    <t>4</t>
  </si>
  <si>
    <t>5</t>
  </si>
  <si>
    <t>6</t>
  </si>
  <si>
    <t>7=5+6</t>
  </si>
  <si>
    <t>8</t>
  </si>
  <si>
    <t>一、本级收入合计</t>
  </si>
  <si>
    <t>一、本级支出合计</t>
  </si>
  <si>
    <t>二、地方政府一般债务转贷收入</t>
  </si>
  <si>
    <t>二、地方政府一般债务还本支出</t>
  </si>
  <si>
    <t>三、上级补助收入</t>
  </si>
  <si>
    <t>三、补助下级支出</t>
  </si>
  <si>
    <t>四、下级上解收入</t>
  </si>
  <si>
    <t>四、上解上级支出</t>
  </si>
  <si>
    <t>五、调入资金</t>
  </si>
  <si>
    <t>五、地方政府一般债务转贷支出</t>
  </si>
  <si>
    <t>六、动用预算稳定调节基金</t>
  </si>
  <si>
    <t>六、安排预算稳定调节基金</t>
  </si>
  <si>
    <t>七、上年结转收入</t>
  </si>
  <si>
    <t>七、结转安排支出</t>
  </si>
  <si>
    <t>八、区域间转移性收入</t>
  </si>
  <si>
    <t>八、区域间转移性支出</t>
  </si>
  <si>
    <t>收入总计</t>
  </si>
  <si>
    <t>支出总计</t>
  </si>
  <si>
    <t>填报说明：调减金额用负数填列</t>
  </si>
  <si>
    <t>附件2</t>
  </si>
  <si>
    <r>
      <rPr>
        <b/>
        <sz val="24"/>
        <rFont val="Calibri"/>
        <charset val="134"/>
      </rPr>
      <t>2024</t>
    </r>
    <r>
      <rPr>
        <b/>
        <sz val="24"/>
        <rFont val="宋体"/>
        <charset val="134"/>
      </rPr>
      <t>年雷山县一般公共预算收入预算调整表（第三次）</t>
    </r>
  </si>
  <si>
    <t>代码</t>
  </si>
  <si>
    <t>名称</t>
  </si>
  <si>
    <t>2024年预算数</t>
  </si>
  <si>
    <t>栏次关系</t>
  </si>
  <si>
    <t>3</t>
  </si>
  <si>
    <t>4=2+3</t>
  </si>
  <si>
    <t>101</t>
  </si>
  <si>
    <t>一、税收收入</t>
  </si>
  <si>
    <t>10101</t>
  </si>
  <si>
    <t>增值税</t>
  </si>
  <si>
    <t>10104</t>
  </si>
  <si>
    <t>企业所得税</t>
  </si>
  <si>
    <t>10105</t>
  </si>
  <si>
    <t>企业所得税退税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</si>
  <si>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</si>
  <si>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</si>
  <si>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</si>
  <si>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</si>
  <si>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</si>
  <si>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</si>
  <si>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</si>
  <si>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</si>
  <si>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</si>
  <si>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</si>
  <si>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</si>
  <si>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</si>
  <si>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</si>
  <si>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</si>
  <si>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</si>
  <si>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</si>
  <si>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</si>
  <si>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</si>
  <si>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</si>
  <si>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</si>
  <si>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</si>
  <si>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</si>
  <si>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</si>
  <si>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</si>
  <si>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</si>
  <si>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</si>
  <si>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</si>
  <si>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二、非税收入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</si>
  <si>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</si>
  <si>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</si>
  <si>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</si>
  <si>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</si>
  <si>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</si>
  <si>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</si>
  <si>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</si>
  <si>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</si>
  <si>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</si>
  <si>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</si>
  <si>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</si>
  <si>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</si>
  <si>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</si>
  <si>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</si>
  <si>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</si>
  <si>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</si>
  <si>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收入合计</t>
  </si>
  <si>
    <r>
      <rPr>
        <sz val="11"/>
        <color rgb="FF000000"/>
        <rFont val="宋体"/>
        <charset val="134"/>
      </rPr>
      <t>附件</t>
    </r>
    <r>
      <rPr>
        <sz val="11"/>
        <color rgb="FF000000"/>
        <rFont val="Calibri"/>
        <charset val="134"/>
      </rPr>
      <t>3-1</t>
    </r>
  </si>
  <si>
    <r>
      <rPr>
        <b/>
        <sz val="24"/>
        <color rgb="FF000000"/>
        <rFont val="Calibri"/>
        <charset val="134"/>
      </rPr>
      <t>2024</t>
    </r>
    <r>
      <rPr>
        <b/>
        <sz val="24"/>
        <color rgb="FF000000"/>
        <rFont val="宋体"/>
        <charset val="134"/>
      </rPr>
      <t>年雷山县一般公共预算增减支出安排建议情况表（草案）（第三次）</t>
    </r>
  </si>
  <si>
    <t>填报说明：本表填报口径与8.0系统中的2024年地方财政预算套表一致</t>
  </si>
  <si>
    <t>项目名称</t>
  </si>
  <si>
    <t>年初预算数</t>
  </si>
  <si>
    <t>增减金额</t>
  </si>
  <si>
    <t>调整预算数</t>
  </si>
  <si>
    <t>资金来源</t>
  </si>
  <si>
    <t>支出功能分类</t>
  </si>
  <si>
    <t>支出经济分类</t>
  </si>
  <si>
    <t>增减变化说明
（详细说明）</t>
  </si>
  <si>
    <t>科目名称</t>
  </si>
  <si>
    <t>科目编码</t>
  </si>
  <si>
    <t>7</t>
  </si>
  <si>
    <t>9</t>
  </si>
  <si>
    <t>10</t>
  </si>
  <si>
    <t>一般公共预算</t>
  </si>
  <si>
    <t xml:space="preserve"> </t>
  </si>
  <si>
    <t>一、保工资</t>
  </si>
  <si>
    <t>（一）在职人员</t>
  </si>
  <si>
    <t>005 一般性转移支付收入</t>
  </si>
  <si>
    <t>按照需求安排预算。</t>
  </si>
  <si>
    <t>（二）离退休人员</t>
  </si>
  <si>
    <t>1.离休人员</t>
  </si>
  <si>
    <t>2.退休人员</t>
  </si>
  <si>
    <t>机关事业单位退休人员职业年金按照实际退休人数补足额。</t>
  </si>
  <si>
    <t>（三）预留工资部分</t>
  </si>
  <si>
    <t>财政供养人员工资</t>
  </si>
  <si>
    <t>人员晋升工资，调增使用。</t>
  </si>
  <si>
    <t>一次性退休补助</t>
  </si>
  <si>
    <t>二、编外聘用人员</t>
  </si>
  <si>
    <t>（一）中央出台政策的编外聘用人员</t>
  </si>
  <si>
    <t>1.社区工作者提高工资标准和新增人数。2.今年教育系统老人每人100元/人.月。</t>
  </si>
  <si>
    <t>（二）省级出台政策的编外聘用人员</t>
  </si>
  <si>
    <t>001 本级一般公共预算收入</t>
  </si>
  <si>
    <t>今年教育系统老人每人100元/人.月。和增加公积金。</t>
  </si>
  <si>
    <t>（三）其他需财政承担支出的人员</t>
  </si>
  <si>
    <t>村干部提高工资标准。</t>
  </si>
  <si>
    <t>（四）市县财政承担支出责任的人员</t>
  </si>
  <si>
    <t>年初多预留220万元，和各部分人员变动造成。</t>
  </si>
  <si>
    <t>三、保运转</t>
  </si>
  <si>
    <t>车辆定额</t>
  </si>
  <si>
    <t>其他运转支出</t>
  </si>
  <si>
    <t>保障各部门工作运行。</t>
  </si>
  <si>
    <t>人员定额</t>
  </si>
  <si>
    <t>四、保民生</t>
  </si>
  <si>
    <t>（一）中央出台的“保民生”政策</t>
  </si>
  <si>
    <t>1.直接补贴到人的基本民生支出</t>
  </si>
  <si>
    <t>（1）学前教育幼儿资助</t>
  </si>
  <si>
    <t>学前教育</t>
  </si>
  <si>
    <t>2050201</t>
  </si>
  <si>
    <t>助学金</t>
  </si>
  <si>
    <t>50902</t>
  </si>
  <si>
    <t>按照实际需求调整。</t>
  </si>
  <si>
    <t>（2）城乡义务教育生均公用经费（小学）</t>
  </si>
  <si>
    <t>小学教育</t>
  </si>
  <si>
    <t>2050202</t>
  </si>
  <si>
    <t>办公经费</t>
  </si>
  <si>
    <t>50201</t>
  </si>
  <si>
    <t>（3）城乡义务教育生均公用经费（初中）</t>
  </si>
  <si>
    <t>初中教育</t>
  </si>
  <si>
    <t>2050203</t>
  </si>
  <si>
    <t>5001</t>
  </si>
  <si>
    <t>（4）义务教育阶段特殊教育学校和随班就读残疾学生生均公用经费</t>
  </si>
  <si>
    <t>（5）家庭经济困难学生生活补助（小学）</t>
  </si>
  <si>
    <t>（6）家庭经济困难学生生活补助（初中）</t>
  </si>
  <si>
    <t>（7）普通高中学生资助-家庭经济困难学生国家助学金</t>
  </si>
  <si>
    <t>高中教育</t>
  </si>
  <si>
    <t>2050204</t>
  </si>
  <si>
    <t>（8）普通高中学生资助-免除建档立卡等家庭经济困难学生学杂费</t>
  </si>
  <si>
    <t>（9）中职教育学生资助-家庭经济困难学生国家助学金</t>
  </si>
  <si>
    <t>中职教育</t>
  </si>
  <si>
    <t>2050302</t>
  </si>
  <si>
    <t>（10）中职教育学生资助-农村、涉农专业和家庭经济困难学生免学费</t>
  </si>
  <si>
    <t>（11）农村义务教育学生营养改善计划</t>
  </si>
  <si>
    <t>（12）城市居民最低生活保障</t>
  </si>
  <si>
    <t>城市最低生活保障金支出</t>
  </si>
  <si>
    <t>2081901</t>
  </si>
  <si>
    <t>社会福利和救助</t>
  </si>
  <si>
    <t>50901</t>
  </si>
  <si>
    <t>（13）农村居民最低生活保障</t>
  </si>
  <si>
    <t>农村最低生活保障金支出</t>
  </si>
  <si>
    <t>2081902</t>
  </si>
  <si>
    <t>（14）城乡居民基本养老保险</t>
  </si>
  <si>
    <t>财政对城乡居民基本养老保险基金的补助</t>
  </si>
  <si>
    <t>2082602</t>
  </si>
  <si>
    <t>对社会保险基金补助</t>
  </si>
  <si>
    <t>51002</t>
  </si>
  <si>
    <t>（15）特殊儿童群体基本生活保障</t>
  </si>
  <si>
    <t>儿童福利</t>
  </si>
  <si>
    <t>2081001</t>
  </si>
  <si>
    <t>（16）优抚对象抚恤经费</t>
  </si>
  <si>
    <t>在乡复员、退伍军人生活补助</t>
  </si>
  <si>
    <t>2080803</t>
  </si>
  <si>
    <t>（17）义务兵优待金</t>
  </si>
  <si>
    <t>义务兵优待</t>
  </si>
  <si>
    <t>2080805</t>
  </si>
  <si>
    <t>（18）退役安置支出</t>
  </si>
  <si>
    <t>退役士兵安置</t>
  </si>
  <si>
    <t>2080901</t>
  </si>
  <si>
    <t>（19）残疾人补贴-困难残疾人生活补贴</t>
  </si>
  <si>
    <t>（20）残疾人补贴-重度残疾人护理补贴</t>
  </si>
  <si>
    <t>残疾人生活和护理补贴</t>
  </si>
  <si>
    <t>2081107</t>
  </si>
  <si>
    <t>（21）特困人员救助供养</t>
  </si>
  <si>
    <t>农村特困人员救助供养支出</t>
  </si>
  <si>
    <t>2082102</t>
  </si>
  <si>
    <t>（22）城乡居民基本医疗保险</t>
  </si>
  <si>
    <t>财政对城乡居民基本医疗保险基金的补助</t>
  </si>
  <si>
    <t>2101202</t>
  </si>
  <si>
    <t>（23）基本公共卫生服务</t>
  </si>
  <si>
    <t>基本公共卫生服务</t>
  </si>
  <si>
    <t>2100408</t>
  </si>
  <si>
    <t>（24）计划生育支出-农村部分计划生育家庭奖励扶助</t>
  </si>
  <si>
    <t>]计划生育服务</t>
  </si>
  <si>
    <t>2100717</t>
  </si>
  <si>
    <t>（25）计划生育支出-全国计划生育特别扶助制度</t>
  </si>
  <si>
    <t>（26）村级支出</t>
  </si>
  <si>
    <t>对村民委员会和村党支部的补助</t>
  </si>
  <si>
    <t>2130705</t>
  </si>
  <si>
    <t>（27）老年人福利补贴</t>
  </si>
  <si>
    <t>老年福利</t>
  </si>
  <si>
    <t>2081002</t>
  </si>
  <si>
    <t>（28）城乡医疗救助</t>
  </si>
  <si>
    <t>城乡医疗救助</t>
  </si>
  <si>
    <t>2101301</t>
  </si>
  <si>
    <t>（29）临时救助</t>
  </si>
  <si>
    <t>临时救助支出</t>
  </si>
  <si>
    <t>2082001</t>
  </si>
  <si>
    <t>（30）流浪乞讨人员救助</t>
  </si>
  <si>
    <t>流浪乞讨人员救助支出</t>
  </si>
  <si>
    <t>2082002</t>
  </si>
  <si>
    <t>（31）就业见习补贴</t>
  </si>
  <si>
    <t>就业见习补贴</t>
  </si>
  <si>
    <t>2080711</t>
  </si>
  <si>
    <t>2.补贴到项目的基本民生支出</t>
  </si>
  <si>
    <t>（1）博物馆、纪念馆免费开放补助和公共美术馆、图书馆、文化馆（站）免费开放补助</t>
  </si>
  <si>
    <t>博物馆</t>
  </si>
  <si>
    <t>2070205</t>
  </si>
  <si>
    <t>（2）财政对企业职工养老保险的补助</t>
  </si>
  <si>
    <t>财政对企业职工基本养老保险基金的补助</t>
  </si>
  <si>
    <t>2082601</t>
  </si>
  <si>
    <t>51102</t>
  </si>
  <si>
    <t>（3）财政对机关事业单位养老保险的补助</t>
  </si>
  <si>
    <t>对机关事业单位基本养老保险基金的补助</t>
  </si>
  <si>
    <t>2080507</t>
  </si>
  <si>
    <t>3.疫情防控支出</t>
  </si>
  <si>
    <t>（1）疫苗接种</t>
  </si>
  <si>
    <t>（2）核酸检测</t>
  </si>
  <si>
    <t>（3）患者救治</t>
  </si>
  <si>
    <t>（4）一线义务人员的工作补贴</t>
  </si>
  <si>
    <t>（5）防疫物资及必要的生活物资保供</t>
  </si>
  <si>
    <t>突发公共卫生事件应急处置</t>
  </si>
  <si>
    <t>2100410</t>
  </si>
  <si>
    <t>委托业务费</t>
  </si>
  <si>
    <t>50205</t>
  </si>
  <si>
    <t>（二）省级出台的“保民生”政策</t>
  </si>
  <si>
    <t>1.农村学前教育儿童营养改善计划</t>
  </si>
  <si>
    <t>2.教育精准扶贫普通高中学生资助</t>
  </si>
  <si>
    <t>3.教育精准扶贫中职学生资助</t>
  </si>
  <si>
    <t>4.教育精准扶贫普通高校学生资助</t>
  </si>
  <si>
    <t>高等教育</t>
  </si>
  <si>
    <t>2050205</t>
  </si>
  <si>
    <t>5.教育精准扶贫专科（高职）学生资助</t>
  </si>
  <si>
    <t>6.学前教育生均公用经费</t>
  </si>
  <si>
    <t>7.高中生均公用经费</t>
  </si>
  <si>
    <t>8.独生子女伤残、死亡家庭抚慰金</t>
  </si>
  <si>
    <t>9.参加新型农村社会养老保险缴费补贴</t>
  </si>
  <si>
    <t>10.参加新型农村社会养老保险基础养老补贴</t>
  </si>
  <si>
    <t>11.遗属生活补助</t>
  </si>
  <si>
    <t>12.城镇计划生育家庭奖励扶助</t>
  </si>
  <si>
    <t>13.农村计划生育节育奖励金</t>
  </si>
  <si>
    <t>14.特殊困难群体参加城乡居民基本医疗保险资助</t>
  </si>
  <si>
    <t>15.四类卫生人员（技术人员学历提升资金）</t>
  </si>
  <si>
    <t>乡镇卫生院</t>
  </si>
  <si>
    <t>2100302</t>
  </si>
  <si>
    <t>工资奖金津补贴</t>
  </si>
  <si>
    <t>50101</t>
  </si>
  <si>
    <t>16.丧葬补助金和抚恤金</t>
  </si>
  <si>
    <t>死亡抚恤</t>
  </si>
  <si>
    <t>2080801</t>
  </si>
  <si>
    <t>17.农村供水政府补贴</t>
  </si>
  <si>
    <t>其他水利支出</t>
  </si>
  <si>
    <t>2130399</t>
  </si>
  <si>
    <t>商品和服务支出</t>
  </si>
  <si>
    <t>50502</t>
  </si>
  <si>
    <t>18.农村饮水工程维修养护</t>
  </si>
  <si>
    <t>（三）其他民生项目支出</t>
  </si>
  <si>
    <t>2.补贴到产业的民生支出</t>
  </si>
  <si>
    <t>3.补贴到建设的民生支出</t>
  </si>
  <si>
    <t>4.其他</t>
  </si>
  <si>
    <r>
      <rPr>
        <sz val="11"/>
        <color rgb="FF000000"/>
        <rFont val="宋体"/>
        <charset val="134"/>
      </rPr>
      <t>附件</t>
    </r>
    <r>
      <rPr>
        <sz val="11"/>
        <color rgb="FF000000"/>
        <rFont val="Calibri"/>
        <charset val="134"/>
      </rPr>
      <t>3-2</t>
    </r>
  </si>
  <si>
    <t>单位名称</t>
  </si>
  <si>
    <t>第二次预算调整数</t>
  </si>
  <si>
    <t>[410001]雷山县教育和科技局本级</t>
  </si>
  <si>
    <t>2024年黔东南州属高校毕业生下基层学费补偿国家助学贷款代偿</t>
  </si>
  <si>
    <t>预算稳定调节基金</t>
  </si>
  <si>
    <t>[607001]雷山县林业局本级</t>
  </si>
  <si>
    <t>2024年雷山县林业局政策性森林保险商品林</t>
  </si>
  <si>
    <t>[2110501]森林管护</t>
  </si>
  <si>
    <t>[50903]个人农业生产补贴</t>
  </si>
  <si>
    <t>[614001]雷山县农业农村局本级</t>
  </si>
  <si>
    <t>2024年政策性农业保险经费</t>
  </si>
  <si>
    <t>[2130803]农业保险保费补贴</t>
  </si>
  <si>
    <t>2024年养殖疫苗款</t>
  </si>
  <si>
    <t>[2130108]病虫害控制</t>
  </si>
  <si>
    <t>[50204]专用材料购置费</t>
  </si>
  <si>
    <t>[501001]雷山县卫生健康局本级</t>
  </si>
  <si>
    <t>2024年免费健康证办理检查补助</t>
  </si>
  <si>
    <t>[2100101]行政运行</t>
  </si>
  <si>
    <t>[50205]委托业务费</t>
  </si>
  <si>
    <t>[501002]雷山县疾病预防控制中心</t>
  </si>
  <si>
    <t>2024年艾滋病防治项目</t>
  </si>
  <si>
    <t>[2100401]疾病预防控制机构</t>
  </si>
  <si>
    <t>[50502]商品和服务支出</t>
  </si>
  <si>
    <t>[501003]雷山县疾病预防控制中心</t>
  </si>
  <si>
    <t>2024年预防接种免疫规划项目</t>
  </si>
  <si>
    <t>[205001]雷山县交通运输局本级</t>
  </si>
  <si>
    <t>2024年农村公路养护里程共1347.029公里项目县级配套资金</t>
  </si>
  <si>
    <t>[2140104]公路建设</t>
  </si>
  <si>
    <t>[50302]基础设施建设</t>
  </si>
  <si>
    <t>[622001]雷山县退役军人事务局本级</t>
  </si>
  <si>
    <t>艰苦边远地区义务兵补助金</t>
  </si>
  <si>
    <t>[2080805]义务兵优待</t>
  </si>
  <si>
    <t>[50901]社会福利和救助</t>
  </si>
  <si>
    <t>2024年自主就业退役士兵一次性经济补助</t>
  </si>
  <si>
    <t>[407001]雷山县文体广电旅游局本级</t>
  </si>
  <si>
    <t>公共体育场馆免费低收费开放补助</t>
  </si>
  <si>
    <t>[2070101]行政运行</t>
  </si>
  <si>
    <t>[50201]办公经费</t>
  </si>
  <si>
    <t>苗族银饰刺绣博物馆申请县级配套资金预算</t>
  </si>
  <si>
    <t>[103109]雷山县西江镇人民政府</t>
  </si>
  <si>
    <t>2024年西江镇村级关工委工作经费</t>
  </si>
  <si>
    <t>[2130705]对村民委员会和村党支部的补助</t>
  </si>
  <si>
    <t>[103108]雷山县丹江镇人民政府</t>
  </si>
  <si>
    <t>丹江镇2024年村级关公委工作经费</t>
  </si>
  <si>
    <t>[103106]雷山县永乐镇人民政府本级</t>
  </si>
  <si>
    <t>2024年永乐镇村级关工委经费</t>
  </si>
  <si>
    <t>[103103]雷山县大塘镇人民政府</t>
  </si>
  <si>
    <t>2024年雷山县大塘镇村级关工委工作经费</t>
  </si>
  <si>
    <t>[103107]雷山县郎德镇人民政府本级</t>
  </si>
  <si>
    <t>郎德镇2024年村级关公委工作经费</t>
  </si>
  <si>
    <t>[103105]雷山县望丰乡人民政府本级</t>
  </si>
  <si>
    <t>望丰乡2024年村级关工委工作经费</t>
  </si>
  <si>
    <t>[103104]雷山县达地水族乡人民政府本级</t>
  </si>
  <si>
    <t>达地乡村级关工委工作经费</t>
  </si>
  <si>
    <t>[2010101]行政运行</t>
  </si>
  <si>
    <t>[103102]雷山县方祥乡人民政府本级</t>
  </si>
  <si>
    <t>方祥乡2024年度村级关工委工作经费</t>
  </si>
  <si>
    <t>[990001]雷山县龙头街道办事处本级</t>
  </si>
  <si>
    <t>龙头街道2024年村级关工委工作经费</t>
  </si>
  <si>
    <t>[502001]雷山县人力资源和社会保障局本级</t>
  </si>
  <si>
    <t>2024年城乡居民养老保险（参保缴费补助、基础养老金）</t>
  </si>
  <si>
    <t>[2080199]其他人力资源和社会保障管理事务支出</t>
  </si>
  <si>
    <t>[503001]雷山县民政局本级</t>
  </si>
  <si>
    <t>2024年六十年代精简退职老职工救济费</t>
  </si>
  <si>
    <t>[2082502]其他农村生活救助</t>
  </si>
  <si>
    <t>[103001]雷山县人民政府办公室本级</t>
  </si>
  <si>
    <t>政府办应急值班补贴</t>
  </si>
  <si>
    <t>[2010301]行政运行</t>
  </si>
  <si>
    <t>[134001]中共雷山县委办公室本级</t>
  </si>
  <si>
    <t>县委办2024年应急值班人员补助费</t>
  </si>
  <si>
    <t>[143001]中共雷山县委宣传部本级</t>
  </si>
  <si>
    <t>2024年网信部门应急值班人员补助</t>
  </si>
  <si>
    <t>[2013301]行政运行</t>
  </si>
  <si>
    <t>[50199]其他工资福利支出</t>
  </si>
  <si>
    <t>[213001]雷山县应急管理局本级</t>
  </si>
  <si>
    <t>2024年机要值班人员补助</t>
  </si>
  <si>
    <t>[601001]雷山县水务局本级</t>
  </si>
  <si>
    <t>2024年雷山县水务局防汛值班费</t>
  </si>
  <si>
    <t>[2130301]行政运行</t>
  </si>
  <si>
    <t>雷山县2018年-2023年政策性农房灾害保险县级统保补助资金</t>
  </si>
  <si>
    <t>[2240101]行政运行</t>
  </si>
  <si>
    <t>[50999]其他对个人和家庭的补助</t>
  </si>
  <si>
    <t>[214001]雷山县总工会本级</t>
  </si>
  <si>
    <t>2024年工会经费</t>
  </si>
  <si>
    <t>[2012906]工会事务</t>
  </si>
  <si>
    <t>[208001]雷山县自然资源局本级</t>
  </si>
  <si>
    <t>雷山县2024年地质灾害隐患点监测员补助经费</t>
  </si>
  <si>
    <t>[2200101]行政运行</t>
  </si>
  <si>
    <t>[141001]中共雷山县委组织部本级</t>
  </si>
  <si>
    <t>离退休干部担任党组书记补贴2024年</t>
  </si>
  <si>
    <t>[2013201]行政运行</t>
  </si>
  <si>
    <t>民生资金预留</t>
  </si>
  <si>
    <t>其他民生资金预留</t>
  </si>
  <si>
    <t>[105001]雷山县财政局本级</t>
  </si>
  <si>
    <t>2024年政府一般债券利息</t>
  </si>
  <si>
    <t>[2320301]地方政府一般债券付息支出</t>
  </si>
  <si>
    <t>[51101]国内债务付息</t>
  </si>
  <si>
    <t>[105002]雷山县财政局本级</t>
  </si>
  <si>
    <t>国开发展基金贷款本金</t>
  </si>
  <si>
    <t>[2010699]其他财政事务支出</t>
  </si>
  <si>
    <t>[615001]雷山县乡村振兴局本级</t>
  </si>
  <si>
    <t>羊排移民搬迁惠民贷利息</t>
  </si>
  <si>
    <t>[2130501]行政运行</t>
  </si>
  <si>
    <t>2024年融资贷款项目还本付息</t>
  </si>
  <si>
    <t>农村同村同组公路还本付息</t>
  </si>
  <si>
    <t>[211001]雷山县住房和城乡建设局本级</t>
  </si>
  <si>
    <t xml:space="preserve">雷山县城乡建设开发有限责任公司债务 </t>
  </si>
  <si>
    <t>[2120399]其他城乡社区公共设施支出</t>
  </si>
  <si>
    <t>贵州兴雷投资开发（集团）有限责任公司隐性债务本金</t>
  </si>
  <si>
    <t>2024年隐性债务利息</t>
  </si>
  <si>
    <t>贵州兴雷投资开发（集团）有限责任公司化解隐性债务本金</t>
  </si>
  <si>
    <t>[2120199]其他城乡社区管理事务支出</t>
  </si>
  <si>
    <t>[155001]雷山县公安局本级</t>
  </si>
  <si>
    <t>2024年看守所医疗设备、狱医经费及在押人员药品等医疗保障经费</t>
  </si>
  <si>
    <t>[2040201]行政运行</t>
  </si>
  <si>
    <t>2024年在押人员给养费</t>
  </si>
  <si>
    <t>[155101]雷山县公安局交通警察大队</t>
  </si>
  <si>
    <t>2023年重大安保一次性补助</t>
  </si>
  <si>
    <t>[50101]工资奖金津补贴</t>
  </si>
  <si>
    <t>看守所项目建设款</t>
  </si>
  <si>
    <t>[2040299]其他公安支出</t>
  </si>
  <si>
    <t>[501103]雷山县人民医院</t>
  </si>
  <si>
    <t>2024年消防、士兵等体检费</t>
  </si>
  <si>
    <t>[2030699]其他国防动员支出</t>
  </si>
  <si>
    <t>民兵训练基地建设费</t>
  </si>
  <si>
    <t>[50402]基础设施建设</t>
  </si>
  <si>
    <t>武警中队2024年保障经费</t>
  </si>
  <si>
    <t>[989001]雷山县市政管理局本级</t>
  </si>
  <si>
    <t>[2120101]行政运行</t>
  </si>
  <si>
    <t>雷山县达地水族乡农村村民建房勘界测绘费清退资金</t>
  </si>
  <si>
    <t>[2010399]其他政府办公厅（室）及相关机构事务支出</t>
  </si>
  <si>
    <t>雷山县农村村民建房勘界测绘费清退的资金</t>
  </si>
  <si>
    <t>雷山县永乐镇2023年度及以前年度公益林补偿资金</t>
  </si>
  <si>
    <t>[2130299]其他林业和草原支出</t>
  </si>
  <si>
    <t>丹江镇2018年棚户区改造项目建设征收土地经费</t>
  </si>
  <si>
    <t>[2129999]其他城乡社区支出</t>
  </si>
  <si>
    <t>[50305]土地征迁补偿和安置支出</t>
  </si>
  <si>
    <t>重新划拨历年公益林森林生态效益补偿资金</t>
  </si>
  <si>
    <t>[2130209]森林生态效益补偿</t>
  </si>
  <si>
    <t>雷山县2024年政策性农房灾害保险县级补助资金</t>
  </si>
  <si>
    <t xml:space="preserve">西江盛典大塘版文旅演艺创作及建设采购项目城市基础设施配套等资金  </t>
  </si>
  <si>
    <t>[2070199]其他文化和旅游支出</t>
  </si>
  <si>
    <t>关于帮助解决第四次全国文物普查经费</t>
  </si>
  <si>
    <t>重新划拨2021年中央林业改革发展资金林业有害生物防治补助资金</t>
  </si>
  <si>
    <t>[2130234]林业草原防灾减灾</t>
  </si>
  <si>
    <t>关于重新划拨2021年第三批省级林业改革发展资金（森林资源培养）</t>
  </si>
  <si>
    <t>[2130205]森林资源培育</t>
  </si>
  <si>
    <t>林业改革发展资金（森林资源培养）</t>
  </si>
  <si>
    <t>[206001]雷山县工业信息化和商务局本级</t>
  </si>
  <si>
    <t>划拨2021年雷山县星光培训工程培训项目经费，</t>
  </si>
  <si>
    <t>[2150805]中小企业发展专项</t>
  </si>
  <si>
    <t>[50203]培训费</t>
  </si>
  <si>
    <t>[151001]贵州省雷山县工商业联合会本级</t>
  </si>
  <si>
    <t>雷山县优秀民营企业、优秀民营企业家和优秀商协会表彰大会</t>
  </si>
  <si>
    <t>[2012801]行政运行</t>
  </si>
  <si>
    <t>黔东南州推广加油站数据信息实时采集系统推广安装服务经费</t>
  </si>
  <si>
    <t>[2169999]其他商业服务业等支出</t>
  </si>
  <si>
    <t>人才经费</t>
  </si>
  <si>
    <t>[899006]黔东南州生态环境局雷山分局</t>
  </si>
  <si>
    <t>入河排污口检测费</t>
  </si>
  <si>
    <t>[2110299]其他环境监测与监察支出</t>
  </si>
  <si>
    <t>项目申报前期工作经费</t>
  </si>
  <si>
    <t>[2110101]行政运行</t>
  </si>
  <si>
    <t>丹江镇乌东村等42个传统村落农村环境综合整治项目建设资金</t>
  </si>
  <si>
    <t>[2110302]水体</t>
  </si>
  <si>
    <t>调整到一般债券表。</t>
  </si>
  <si>
    <t>第三轮中央生态环保督察服务保障工作经费</t>
  </si>
  <si>
    <t>2023年危房改造补助资金</t>
  </si>
  <si>
    <t>[2210105]农村危房改造</t>
  </si>
  <si>
    <t>雷山县城内排水雨水工程</t>
  </si>
  <si>
    <t>雷山县2023年度第一批次等4个批次建设用地耕地占用税</t>
  </si>
  <si>
    <t>[2200199]其他自然资源事务支出</t>
  </si>
  <si>
    <t>桃江八一水库2012年度省级高标准农田土地整治经费</t>
  </si>
  <si>
    <t>[2200112]土地资源储备支出</t>
  </si>
  <si>
    <t>[50399]其他资本性支出</t>
  </si>
  <si>
    <t>雷山县财政局预算股</t>
  </si>
  <si>
    <t>预算调整预留经费</t>
  </si>
  <si>
    <t>2290201预留经费</t>
  </si>
  <si>
    <t>[514]预备费及预留</t>
  </si>
  <si>
    <t>年初预算预留已调剂使用。</t>
  </si>
  <si>
    <t>一次性退休预留</t>
  </si>
  <si>
    <t>预算调整预留</t>
  </si>
  <si>
    <t>在职人员预留</t>
  </si>
  <si>
    <t>弥补运转预留</t>
  </si>
  <si>
    <t>项目建设、应急等预留</t>
  </si>
  <si>
    <t xml:space="preserve">2023年度雷山县茶产业奖励资金 </t>
  </si>
  <si>
    <t>[2130122]农业生产发展</t>
  </si>
  <si>
    <t>[50799]其他对企业补助</t>
  </si>
  <si>
    <t>[421001]中共雷山县委党校本级</t>
  </si>
  <si>
    <t>2024年县乡村振兴学校运转工作经费</t>
  </si>
  <si>
    <t>[2050802]干部教育</t>
  </si>
  <si>
    <t>雷山县名族医药协会注册资金</t>
  </si>
  <si>
    <t>[2100202]中医（民族）医院</t>
  </si>
  <si>
    <t>县卫生健康局历年拖欠项目资金</t>
  </si>
  <si>
    <t>[2100410]突发公共卫生事件应急处置</t>
  </si>
  <si>
    <t>拖欠工程款</t>
  </si>
  <si>
    <t>[2010399其他政府办公支出</t>
  </si>
  <si>
    <t>2023年茶叶产业发展以奖代补资金</t>
  </si>
  <si>
    <t>[2130199]其他农业农村支出</t>
  </si>
  <si>
    <t>2019年非洲猪瘟扑杀补助资金防止出现群体性上</t>
  </si>
  <si>
    <t>雷山县农业农村局</t>
  </si>
  <si>
    <t>永乐桥桑村公共厕所项目</t>
  </si>
  <si>
    <t>[2139999]其他农业支出</t>
  </si>
  <si>
    <t>巩固脱贫攻坚工作经费</t>
  </si>
  <si>
    <t>[2130101]行政运行</t>
  </si>
  <si>
    <t>雷山县山泉水产业链建设项目征地经费</t>
  </si>
  <si>
    <t>雷山县2023年年度及以前年度公益林补偿资金</t>
  </si>
  <si>
    <t>航线开辟及培育资金</t>
  </si>
  <si>
    <t>[114103]雷山文化旅游产业园区管理委员会本级</t>
  </si>
  <si>
    <t>解决创5A工作经费</t>
  </si>
  <si>
    <t>[2079999]其他文化旅游体育与传媒支出</t>
  </si>
  <si>
    <t>决历年欠款所需资金</t>
  </si>
  <si>
    <t>解决拖欠贵州启凡投资管理有限公司垫资征地款</t>
  </si>
  <si>
    <t>[50601]资本性支出</t>
  </si>
  <si>
    <t>中央环保督察问题整改工作补偿遗留问题缺口资金</t>
  </si>
  <si>
    <t>郎德镇政府拖欠工程款</t>
  </si>
  <si>
    <t>创大塘4A工作经费</t>
  </si>
  <si>
    <t>乡村振兴宣传报道费用</t>
  </si>
  <si>
    <t>[2013399]其他宣传事务支出</t>
  </si>
  <si>
    <t>调整到弥补运转表。</t>
  </si>
  <si>
    <t>2024年文明创建工作经费</t>
  </si>
  <si>
    <t>雷山文化旅游产业园区管理委员会</t>
  </si>
  <si>
    <t>西江盛典大塘版文旅演艺创造基础设施经费</t>
  </si>
  <si>
    <t>雷山县望丰乡人民政府本级</t>
  </si>
  <si>
    <t>望丰乡50户以上木质连片村寨“电改”三期项目工程余款</t>
  </si>
  <si>
    <t>雷山县2021年以工代赈示范工程龙塘村基础设施建设项目专项资金</t>
  </si>
  <si>
    <t>一般公共预算合计</t>
  </si>
  <si>
    <t>附件4</t>
  </si>
  <si>
    <r>
      <rPr>
        <b/>
        <sz val="24"/>
        <rFont val="Calibri"/>
        <charset val="134"/>
      </rPr>
      <t>2024</t>
    </r>
    <r>
      <rPr>
        <b/>
        <sz val="24"/>
        <rFont val="宋体"/>
        <charset val="134"/>
      </rPr>
      <t>年雷山县一般公共预算本级支出预算调整表（草案）（第三次）</t>
    </r>
  </si>
  <si>
    <t>类</t>
  </si>
  <si>
    <t>款</t>
  </si>
  <si>
    <t>项</t>
  </si>
  <si>
    <t>一般公共预算支出合计</t>
  </si>
  <si>
    <t>201</t>
  </si>
  <si>
    <t>一般公共服务支出</t>
  </si>
  <si>
    <t>20101</t>
  </si>
  <si>
    <t>01</t>
  </si>
  <si>
    <t>人大事务</t>
  </si>
  <si>
    <t>2010101</t>
  </si>
  <si>
    <t>行政运行</t>
  </si>
  <si>
    <t>2010102</t>
  </si>
  <si>
    <t>02</t>
  </si>
  <si>
    <t>一般行政管理事务</t>
  </si>
  <si>
    <t>2010103</t>
  </si>
  <si>
    <t>03</t>
  </si>
  <si>
    <t>机关服务</t>
  </si>
  <si>
    <t>2010104</t>
  </si>
  <si>
    <t>04</t>
  </si>
  <si>
    <t>人大会议</t>
  </si>
  <si>
    <t>2010105</t>
  </si>
  <si>
    <t>05</t>
  </si>
  <si>
    <t>人大立法</t>
  </si>
  <si>
    <t>2010106</t>
  </si>
  <si>
    <t>06</t>
  </si>
  <si>
    <t>人大监督</t>
  </si>
  <si>
    <t>2010107</t>
  </si>
  <si>
    <t>07</t>
  </si>
  <si>
    <t>人大代表履职能力提升</t>
  </si>
  <si>
    <t>2010108</t>
  </si>
  <si>
    <t>08</t>
  </si>
  <si>
    <t>代表工作</t>
  </si>
  <si>
    <t>2010109</t>
  </si>
  <si>
    <t>09</t>
  </si>
  <si>
    <t>人大信访工作</t>
  </si>
  <si>
    <t>2010150</t>
  </si>
  <si>
    <t>50</t>
  </si>
  <si>
    <t>事业运行</t>
  </si>
  <si>
    <t>2010199</t>
  </si>
  <si>
    <t>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</si>
  <si>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</si>
  <si>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</si>
  <si>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</si>
  <si>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</si>
  <si>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</si>
  <si>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</si>
  <si>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</si>
  <si>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</si>
  <si>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</si>
  <si>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</si>
  <si>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</si>
  <si>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</si>
  <si>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</si>
  <si>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</si>
  <si>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</si>
  <si>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</si>
  <si>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</si>
  <si>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</si>
  <si>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</si>
  <si>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</si>
  <si>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</si>
  <si>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</si>
  <si>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</si>
  <si>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</si>
  <si>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</si>
  <si>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</si>
  <si>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</si>
  <si>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</si>
  <si>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</si>
  <si>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</si>
  <si>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</si>
  <si>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</si>
  <si>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</si>
  <si>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</si>
  <si>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</si>
  <si>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</si>
  <si>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</si>
  <si>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</si>
  <si>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</si>
  <si>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</si>
  <si>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</si>
  <si>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</si>
  <si>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</si>
  <si>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</si>
  <si>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</si>
  <si>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</si>
  <si>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</si>
  <si>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</si>
  <si>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</si>
  <si>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</si>
  <si>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</si>
  <si>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</si>
  <si>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</si>
  <si>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</si>
  <si>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</si>
  <si>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</si>
  <si>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</si>
  <si>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</si>
  <si>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</si>
  <si>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</si>
  <si>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</si>
  <si>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</si>
  <si>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</si>
  <si>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</si>
  <si>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</si>
  <si>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</si>
  <si>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</si>
  <si>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</si>
  <si>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</si>
  <si>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</si>
  <si>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</si>
  <si>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</si>
  <si>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</si>
  <si>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</si>
  <si>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</si>
  <si>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</si>
  <si>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</si>
  <si>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</si>
  <si>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</si>
  <si>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</si>
  <si>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</si>
  <si>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</si>
  <si>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</si>
  <si>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</si>
  <si>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</si>
  <si>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</si>
  <si>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</si>
  <si>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</si>
  <si>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</si>
  <si>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</si>
  <si>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</si>
  <si>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</si>
  <si>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</si>
  <si>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</si>
  <si>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</si>
  <si>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</si>
  <si>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</si>
  <si>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</si>
  <si>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</si>
  <si>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</si>
  <si>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</si>
  <si>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</si>
  <si>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</si>
  <si>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</si>
  <si>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</si>
  <si>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</si>
  <si>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</si>
  <si>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</si>
  <si>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</si>
  <si>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</si>
  <si>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</si>
  <si>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</si>
  <si>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</si>
  <si>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</si>
  <si>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</si>
  <si>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</si>
  <si>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</si>
  <si>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</si>
  <si>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</si>
  <si>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</si>
  <si>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</si>
  <si>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</si>
  <si>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</si>
  <si>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</si>
  <si>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11</t>
  </si>
  <si>
    <t>海关监管</t>
  </si>
  <si>
    <t>2010912</t>
  </si>
  <si>
    <t>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</si>
  <si>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</si>
  <si>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</si>
  <si>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</si>
  <si>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</si>
  <si>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</si>
  <si>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</si>
  <si>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</si>
  <si>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</si>
  <si>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</si>
  <si>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</si>
  <si>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</si>
  <si>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</si>
  <si>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</si>
  <si>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</si>
  <si>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</si>
  <si>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</si>
  <si>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</si>
  <si>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</si>
  <si>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</si>
  <si>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</si>
  <si>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</si>
  <si>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</si>
  <si>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</si>
  <si>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</si>
  <si>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</si>
  <si>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</si>
  <si>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</si>
  <si>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</si>
  <si>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</si>
  <si>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</si>
  <si>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</si>
  <si>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</si>
  <si>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</si>
  <si>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</si>
  <si>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</si>
  <si>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</si>
  <si>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</si>
  <si>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</si>
  <si>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</si>
  <si>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</si>
  <si>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</si>
  <si>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</si>
  <si>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</si>
  <si>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</si>
  <si>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</si>
  <si>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</si>
  <si>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</si>
  <si>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</si>
  <si>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</si>
  <si>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</si>
  <si>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</si>
  <si>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</si>
  <si>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</si>
  <si>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</si>
  <si>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</si>
  <si>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</si>
  <si>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</si>
  <si>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</si>
  <si>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</si>
  <si>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23</t>
  </si>
  <si>
    <t>民族事务</t>
  </si>
  <si>
    <t>2012301</t>
  </si>
  <si>
    <t>2012302</t>
  </si>
  <si>
    <t>2012303</t>
  </si>
  <si>
    <t>2012304</t>
  </si>
  <si>
    <t>民族工作专项</t>
  </si>
  <si>
    <t>2012350</t>
  </si>
  <si>
    <t>2012399</t>
  </si>
  <si>
    <t>其他民族事务支出</t>
  </si>
  <si>
    <t>20125</t>
  </si>
  <si>
    <t>25</t>
  </si>
  <si>
    <t>港澳台事务</t>
  </si>
  <si>
    <t>2012501</t>
  </si>
  <si>
    <t>2012502</t>
  </si>
  <si>
    <t>2012503</t>
  </si>
  <si>
    <t>2012504</t>
  </si>
  <si>
    <t>港澳事务</t>
  </si>
  <si>
    <t>2012505</t>
  </si>
  <si>
    <t>台湾事务</t>
  </si>
  <si>
    <t>2012550</t>
  </si>
  <si>
    <t>2012599</t>
  </si>
  <si>
    <t>其他港澳台事务支出</t>
  </si>
  <si>
    <t>20126</t>
  </si>
  <si>
    <t>26</t>
  </si>
  <si>
    <t>档案事务</t>
  </si>
  <si>
    <t>2012601</t>
  </si>
  <si>
    <t>2012602</t>
  </si>
  <si>
    <t>2012603</t>
  </si>
  <si>
    <t>2012604</t>
  </si>
  <si>
    <t>档案馆</t>
  </si>
  <si>
    <t>2012699</t>
  </si>
  <si>
    <t>其他档案事务支出</t>
  </si>
  <si>
    <t>20128</t>
  </si>
  <si>
    <t>28</t>
  </si>
  <si>
    <t>民主党派及工商联事务</t>
  </si>
  <si>
    <t>2012801</t>
  </si>
  <si>
    <t>2012802</t>
  </si>
  <si>
    <t>2012803</t>
  </si>
  <si>
    <t>2012804</t>
  </si>
  <si>
    <t>2012850</t>
  </si>
  <si>
    <t>2012899</t>
  </si>
  <si>
    <t>其他民主党派及工商联事务支出</t>
  </si>
  <si>
    <t>20129</t>
  </si>
  <si>
    <t>29</t>
  </si>
  <si>
    <t>群众团体事务</t>
  </si>
  <si>
    <t>2012901</t>
  </si>
  <si>
    <t>2012902</t>
  </si>
  <si>
    <t>2012903</t>
  </si>
  <si>
    <t>2012906</t>
  </si>
  <si>
    <t>工会事物</t>
  </si>
  <si>
    <t>2012950</t>
  </si>
  <si>
    <t>2012999</t>
  </si>
  <si>
    <t>其他群众团体事务支出</t>
  </si>
  <si>
    <t>20131</t>
  </si>
  <si>
    <t>31</t>
  </si>
  <si>
    <t>党委办公厅（室）及相关机构事务</t>
  </si>
  <si>
    <t>2013101</t>
  </si>
  <si>
    <t>2013102</t>
  </si>
  <si>
    <t>2013103</t>
  </si>
  <si>
    <t>2013105</t>
  </si>
  <si>
    <t>专项业务</t>
  </si>
  <si>
    <t>2013150</t>
  </si>
  <si>
    <t>2013199</t>
  </si>
  <si>
    <t>其他党委办公厅（室）及相关机构事务支出</t>
  </si>
  <si>
    <t>20132</t>
  </si>
  <si>
    <t>32</t>
  </si>
  <si>
    <t>组织事务</t>
  </si>
  <si>
    <t>2013201</t>
  </si>
  <si>
    <t>2013202</t>
  </si>
  <si>
    <t>2013203</t>
  </si>
  <si>
    <t>2013204</t>
  </si>
  <si>
    <t>公务员事务</t>
  </si>
  <si>
    <t>2013250</t>
  </si>
  <si>
    <t>2013299</t>
  </si>
  <si>
    <t>其他组织事务支出</t>
  </si>
  <si>
    <t>20133</t>
  </si>
  <si>
    <t>33</t>
  </si>
  <si>
    <t>宣传事务</t>
  </si>
  <si>
    <t>2013301</t>
  </si>
  <si>
    <t>2013302</t>
  </si>
  <si>
    <t>2013303</t>
  </si>
  <si>
    <t>2013304</t>
  </si>
  <si>
    <t>宣传管理</t>
  </si>
  <si>
    <t>2013350</t>
  </si>
  <si>
    <t>2013399</t>
  </si>
  <si>
    <t>其他宣传事务支出</t>
  </si>
  <si>
    <t>20134</t>
  </si>
  <si>
    <t>34</t>
  </si>
  <si>
    <t>统战事务</t>
  </si>
  <si>
    <t>2013401</t>
  </si>
  <si>
    <t>2013402</t>
  </si>
  <si>
    <t>2013403</t>
  </si>
  <si>
    <t>2013404</t>
  </si>
  <si>
    <t>宗教事务</t>
  </si>
  <si>
    <t>2013405</t>
  </si>
  <si>
    <t>华侨事务</t>
  </si>
  <si>
    <t>2013450</t>
  </si>
  <si>
    <t>2013499</t>
  </si>
  <si>
    <t>其他统战事务支出</t>
  </si>
  <si>
    <t>20135</t>
  </si>
  <si>
    <t>35</t>
  </si>
  <si>
    <t>对外联络事务</t>
  </si>
  <si>
    <t>2013501</t>
  </si>
  <si>
    <t>2013502</t>
  </si>
  <si>
    <t>2013503</t>
  </si>
  <si>
    <t>2013550</t>
  </si>
  <si>
    <t>2013599</t>
  </si>
  <si>
    <t>其他对外联络事务支出</t>
  </si>
  <si>
    <t>20136</t>
  </si>
  <si>
    <t>36</t>
  </si>
  <si>
    <t>其他共产党事务支出</t>
  </si>
  <si>
    <t>2013601</t>
  </si>
  <si>
    <t>2013602</t>
  </si>
  <si>
    <t>2013603</t>
  </si>
  <si>
    <t>2013650</t>
  </si>
  <si>
    <t>2013699</t>
  </si>
  <si>
    <t>20137</t>
  </si>
  <si>
    <t>37</t>
  </si>
  <si>
    <t>网信事务</t>
  </si>
  <si>
    <t>2013701</t>
  </si>
  <si>
    <t>2013702</t>
  </si>
  <si>
    <t>2013703</t>
  </si>
  <si>
    <t>2013704</t>
  </si>
  <si>
    <t>信息安全事务</t>
  </si>
  <si>
    <t>2013750</t>
  </si>
  <si>
    <t>2013799</t>
  </si>
  <si>
    <t>其他网信事务支出</t>
  </si>
  <si>
    <t>20138</t>
  </si>
  <si>
    <t>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</si>
  <si>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</si>
  <si>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</si>
  <si>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</si>
  <si>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</si>
  <si>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</si>
  <si>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</si>
  <si>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</si>
  <si>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</si>
  <si>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</si>
  <si>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</si>
  <si>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</si>
  <si>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</si>
  <si>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</si>
  <si>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</si>
  <si>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</si>
  <si>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</si>
  <si>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</si>
  <si>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</si>
  <si>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15</t>
  </si>
  <si>
    <t>质量安全监管</t>
  </si>
  <si>
    <t>2013816</t>
  </si>
  <si>
    <t>16</t>
  </si>
  <si>
    <t>食品安全监管</t>
  </si>
  <si>
    <t>2013850</t>
  </si>
  <si>
    <t>2013899</t>
  </si>
  <si>
    <t>其他市场监督管理事务</t>
  </si>
  <si>
    <t>20139</t>
  </si>
  <si>
    <t>39</t>
  </si>
  <si>
    <t>社会工作事务</t>
  </si>
  <si>
    <t>2013901</t>
  </si>
  <si>
    <t>2013902</t>
  </si>
  <si>
    <t>2013903</t>
  </si>
  <si>
    <t>2013904</t>
  </si>
  <si>
    <t>2013950</t>
  </si>
  <si>
    <t>2013999</t>
  </si>
  <si>
    <t>其他社会工作事务支出</t>
  </si>
  <si>
    <t>20140</t>
  </si>
  <si>
    <t>40</t>
  </si>
  <si>
    <t>信访事务</t>
  </si>
  <si>
    <t>2014001</t>
  </si>
  <si>
    <t>2014002</t>
  </si>
  <si>
    <t>2014003</t>
  </si>
  <si>
    <t>2014004</t>
  </si>
  <si>
    <t>信访业务</t>
  </si>
  <si>
    <t>2014099</t>
  </si>
  <si>
    <t>其他信访事务支出</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</si>
  <si>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</si>
  <si>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</si>
  <si>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</si>
  <si>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</si>
  <si>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</si>
  <si>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</si>
  <si>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</si>
  <si>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</si>
  <si>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</si>
  <si>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</si>
  <si>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</si>
  <si>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</si>
  <si>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</si>
  <si>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</si>
  <si>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</si>
  <si>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</si>
  <si>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</si>
  <si>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</si>
  <si>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</si>
  <si>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</si>
  <si>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</si>
  <si>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</si>
  <si>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</si>
  <si>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</si>
  <si>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</si>
  <si>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</si>
  <si>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</si>
  <si>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</si>
  <si>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</si>
  <si>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</si>
  <si>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</si>
  <si>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</si>
  <si>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</si>
  <si>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</si>
  <si>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</si>
  <si>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</si>
  <si>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</si>
  <si>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</si>
  <si>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</si>
  <si>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</si>
  <si>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</si>
  <si>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</si>
  <si>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</si>
  <si>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</si>
  <si>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</si>
  <si>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</si>
  <si>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</si>
  <si>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</si>
  <si>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</si>
  <si>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</si>
  <si>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</si>
  <si>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</si>
  <si>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</si>
  <si>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</si>
  <si>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</si>
  <si>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</si>
  <si>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</si>
  <si>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</si>
  <si>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</si>
  <si>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</si>
  <si>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</si>
  <si>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</si>
  <si>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</si>
  <si>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</si>
  <si>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</si>
  <si>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</si>
  <si>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</si>
  <si>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</si>
  <si>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</si>
  <si>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</si>
  <si>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</si>
  <si>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</si>
  <si>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</si>
  <si>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</si>
  <si>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</si>
  <si>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</si>
  <si>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</si>
  <si>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</si>
  <si>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</si>
  <si>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</si>
  <si>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</si>
  <si>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</si>
  <si>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</si>
  <si>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</si>
  <si>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</si>
  <si>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</si>
  <si>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</si>
  <si>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</si>
  <si>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</si>
  <si>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</si>
  <si>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</si>
  <si>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</si>
  <si>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</si>
  <si>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</si>
  <si>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</si>
  <si>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</si>
  <si>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</si>
  <si>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</si>
  <si>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</si>
  <si>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</si>
  <si>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</si>
  <si>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</si>
  <si>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</si>
  <si>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</si>
  <si>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</si>
  <si>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</si>
  <si>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</si>
  <si>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</si>
  <si>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</si>
  <si>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</si>
  <si>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</si>
  <si>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</si>
  <si>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</si>
  <si>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</si>
  <si>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</si>
  <si>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</si>
  <si>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</si>
  <si>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</si>
  <si>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</si>
  <si>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</si>
  <si>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</si>
  <si>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19</t>
  </si>
  <si>
    <t>2040220</t>
  </si>
  <si>
    <t>20</t>
  </si>
  <si>
    <t>执法办案</t>
  </si>
  <si>
    <t>2040221</t>
  </si>
  <si>
    <t>21</t>
  </si>
  <si>
    <t>特别业务</t>
  </si>
  <si>
    <t>2040222</t>
  </si>
  <si>
    <t>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</si>
  <si>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</si>
  <si>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</si>
  <si>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</si>
  <si>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</si>
  <si>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</si>
  <si>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</si>
  <si>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</si>
  <si>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</si>
  <si>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</si>
  <si>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</si>
  <si>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</si>
  <si>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</si>
  <si>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</si>
  <si>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</si>
  <si>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</si>
  <si>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</si>
  <si>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</si>
  <si>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</si>
  <si>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</si>
  <si>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</si>
  <si>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</si>
  <si>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</si>
  <si>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</si>
  <si>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</si>
  <si>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</si>
  <si>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</si>
  <si>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</si>
  <si>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</si>
  <si>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</si>
  <si>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</si>
  <si>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</si>
  <si>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</si>
  <si>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</si>
  <si>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</si>
  <si>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</si>
  <si>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</si>
  <si>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</si>
  <si>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</si>
  <si>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</si>
  <si>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</si>
  <si>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</si>
  <si>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</si>
  <si>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</si>
  <si>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</si>
  <si>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</si>
  <si>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</si>
  <si>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</si>
  <si>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</si>
  <si>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</si>
  <si>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</si>
  <si>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</si>
  <si>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</si>
  <si>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</si>
  <si>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</si>
  <si>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</si>
  <si>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</si>
  <si>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</si>
  <si>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</si>
  <si>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</si>
  <si>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</si>
  <si>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</si>
  <si>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</si>
  <si>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</si>
  <si>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</si>
  <si>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</si>
  <si>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</si>
  <si>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</si>
  <si>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</si>
  <si>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</si>
  <si>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</si>
  <si>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</si>
  <si>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</si>
  <si>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</si>
  <si>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</si>
  <si>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</si>
  <si>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</si>
  <si>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</si>
  <si>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</si>
  <si>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</si>
  <si>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</si>
  <si>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</si>
  <si>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</si>
  <si>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</si>
  <si>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</si>
  <si>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</si>
  <si>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</si>
  <si>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</si>
  <si>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</si>
  <si>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</si>
  <si>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</si>
  <si>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</si>
  <si>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</si>
  <si>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</si>
  <si>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</si>
  <si>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</si>
  <si>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</si>
  <si>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</si>
  <si>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</si>
  <si>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</si>
  <si>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</si>
  <si>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</si>
  <si>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</si>
  <si>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</si>
  <si>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</si>
  <si>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</si>
  <si>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</si>
  <si>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</si>
  <si>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</si>
  <si>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</si>
  <si>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</si>
  <si>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</si>
  <si>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</si>
  <si>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</si>
  <si>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</si>
  <si>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</si>
  <si>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</si>
  <si>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</si>
  <si>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</si>
  <si>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</si>
  <si>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</si>
  <si>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</si>
  <si>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</si>
  <si>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</si>
  <si>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</si>
  <si>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</si>
  <si>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</si>
  <si>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</si>
  <si>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</si>
  <si>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</si>
  <si>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</si>
  <si>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</si>
  <si>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</si>
  <si>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2050299</t>
  </si>
  <si>
    <t>其他普通教育支出</t>
  </si>
  <si>
    <t>20503</t>
  </si>
  <si>
    <t>职业教育</t>
  </si>
  <si>
    <t>2050301</t>
  </si>
  <si>
    <t>初等职业教育</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</si>
  <si>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</si>
  <si>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</si>
  <si>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</si>
  <si>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</si>
  <si>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</si>
  <si>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</si>
  <si>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</si>
  <si>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</si>
  <si>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</si>
  <si>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</si>
  <si>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</si>
  <si>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</si>
  <si>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</si>
  <si>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</si>
  <si>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</si>
  <si>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</si>
  <si>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</si>
  <si>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</si>
  <si>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</si>
  <si>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</si>
  <si>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</si>
  <si>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</si>
  <si>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</si>
  <si>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</si>
  <si>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</si>
  <si>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</si>
  <si>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</si>
  <si>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</si>
  <si>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</si>
  <si>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</si>
  <si>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</si>
  <si>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</si>
  <si>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</si>
  <si>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</si>
  <si>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</si>
  <si>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</si>
  <si>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</si>
  <si>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</si>
  <si>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</si>
  <si>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</si>
  <si>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</si>
  <si>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</si>
  <si>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</si>
  <si>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</si>
  <si>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</si>
  <si>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</si>
  <si>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</si>
  <si>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</si>
  <si>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</si>
  <si>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</si>
  <si>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</si>
  <si>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</si>
  <si>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</si>
  <si>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</si>
  <si>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</si>
  <si>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</si>
  <si>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</si>
  <si>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</si>
  <si>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</si>
  <si>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</si>
  <si>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</si>
  <si>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</si>
  <si>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</si>
  <si>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</si>
  <si>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</si>
  <si>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</si>
  <si>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</si>
  <si>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</si>
  <si>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</si>
  <si>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</si>
  <si>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</si>
  <si>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</si>
  <si>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</si>
  <si>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</si>
  <si>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</si>
  <si>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</si>
  <si>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</si>
  <si>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</si>
  <si>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</si>
  <si>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</si>
  <si>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</si>
  <si>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</si>
  <si>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</si>
  <si>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</si>
  <si>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</si>
  <si>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</si>
  <si>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</si>
  <si>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</si>
  <si>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</si>
  <si>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</si>
  <si>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</si>
  <si>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</si>
  <si>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</si>
  <si>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</si>
  <si>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</si>
  <si>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</si>
  <si>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</si>
  <si>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</si>
  <si>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</si>
  <si>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</si>
  <si>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</si>
  <si>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</si>
  <si>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</si>
  <si>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</si>
  <si>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</si>
  <si>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</si>
  <si>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</si>
  <si>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</si>
  <si>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</si>
  <si>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</si>
  <si>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</si>
  <si>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</si>
  <si>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</si>
  <si>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</si>
  <si>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</si>
  <si>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</si>
  <si>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</si>
  <si>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</si>
  <si>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</si>
  <si>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</si>
  <si>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</si>
  <si>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</si>
  <si>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</si>
  <si>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</si>
  <si>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</si>
  <si>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</si>
  <si>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</si>
  <si>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</si>
  <si>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</si>
  <si>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</si>
  <si>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</si>
  <si>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</si>
  <si>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</si>
  <si>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</si>
  <si>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</si>
  <si>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</si>
  <si>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</si>
  <si>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</si>
  <si>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</si>
  <si>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</si>
  <si>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</si>
  <si>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</si>
  <si>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</si>
  <si>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</si>
  <si>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</si>
  <si>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</si>
  <si>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</si>
  <si>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</si>
  <si>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</si>
  <si>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</si>
  <si>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</si>
  <si>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</si>
  <si>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</si>
  <si>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</si>
  <si>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</si>
  <si>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</si>
  <si>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</si>
  <si>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</si>
  <si>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</si>
  <si>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</si>
  <si>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</si>
  <si>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</si>
  <si>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</si>
  <si>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</si>
  <si>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</si>
  <si>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</si>
  <si>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</si>
  <si>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</si>
  <si>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</si>
  <si>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</si>
  <si>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</si>
  <si>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</si>
  <si>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</si>
  <si>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</si>
  <si>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</si>
  <si>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</si>
  <si>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</si>
  <si>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</si>
  <si>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</si>
  <si>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</si>
  <si>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</si>
  <si>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</si>
  <si>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</si>
  <si>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</si>
  <si>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</si>
  <si>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</si>
  <si>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</si>
  <si>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</si>
  <si>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</si>
  <si>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</si>
  <si>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</si>
  <si>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</si>
  <si>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</si>
  <si>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</si>
  <si>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</si>
  <si>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</si>
  <si>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</si>
  <si>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</si>
  <si>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</si>
  <si>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</si>
  <si>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</si>
  <si>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</si>
  <si>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</si>
  <si>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</si>
  <si>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</si>
  <si>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</si>
  <si>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</si>
  <si>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</si>
  <si>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</si>
  <si>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</si>
  <si>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</si>
  <si>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</si>
  <si>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</si>
  <si>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</si>
  <si>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</si>
  <si>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</si>
  <si>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</si>
  <si>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</si>
  <si>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</si>
  <si>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</si>
  <si>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</si>
  <si>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</si>
  <si>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</si>
  <si>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</si>
  <si>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</si>
  <si>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</si>
  <si>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</si>
  <si>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</si>
  <si>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</si>
  <si>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</si>
  <si>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</si>
  <si>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</si>
  <si>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</si>
  <si>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</si>
  <si>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</si>
  <si>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</si>
  <si>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</si>
  <si>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</si>
  <si>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</si>
  <si>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</si>
  <si>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</si>
  <si>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</si>
  <si>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</si>
  <si>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</si>
  <si>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</si>
  <si>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</si>
  <si>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</si>
  <si>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</si>
  <si>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</si>
  <si>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</si>
  <si>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</si>
  <si>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</si>
  <si>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</si>
  <si>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</si>
  <si>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</si>
  <si>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</si>
  <si>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</si>
  <si>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</si>
  <si>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</si>
  <si>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</si>
  <si>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</si>
  <si>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</si>
  <si>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</si>
  <si>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</si>
  <si>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</si>
  <si>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</si>
  <si>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</si>
  <si>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</si>
  <si>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</si>
  <si>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</si>
  <si>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</si>
  <si>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</si>
  <si>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</si>
  <si>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</si>
  <si>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</si>
  <si>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</si>
  <si>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</si>
  <si>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</si>
  <si>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</si>
  <si>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</si>
  <si>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</si>
  <si>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</si>
  <si>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</si>
  <si>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</si>
  <si>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</si>
  <si>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</si>
  <si>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</si>
  <si>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</si>
  <si>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</si>
  <si>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</si>
  <si>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</si>
  <si>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</si>
  <si>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</si>
  <si>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</si>
  <si>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</si>
  <si>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</si>
  <si>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</si>
  <si>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</si>
  <si>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</si>
  <si>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</si>
  <si>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</si>
  <si>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</si>
  <si>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</si>
  <si>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</si>
  <si>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</si>
  <si>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</si>
  <si>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</si>
  <si>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</si>
  <si>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</si>
  <si>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</si>
  <si>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</si>
  <si>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</si>
  <si>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</si>
  <si>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</si>
  <si>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</si>
  <si>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</si>
  <si>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</si>
  <si>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</si>
  <si>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</si>
  <si>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</si>
  <si>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</si>
  <si>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</si>
  <si>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</si>
  <si>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</si>
  <si>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</si>
  <si>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</si>
  <si>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</si>
  <si>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</si>
  <si>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</si>
  <si>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</si>
  <si>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</si>
  <si>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</si>
  <si>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</si>
  <si>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</si>
  <si>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</si>
  <si>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</si>
  <si>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</si>
  <si>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</si>
  <si>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</si>
  <si>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</si>
  <si>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</si>
  <si>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</si>
  <si>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</si>
  <si>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</si>
  <si>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</si>
  <si>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</si>
  <si>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</si>
  <si>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</si>
  <si>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</si>
  <si>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</si>
  <si>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</si>
  <si>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</si>
  <si>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</si>
  <si>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</si>
  <si>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</si>
  <si>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</si>
  <si>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2080712</t>
  </si>
  <si>
    <t>高技能人才培养补助</t>
  </si>
  <si>
    <t>2080713</t>
  </si>
  <si>
    <t>求职创业补贴</t>
  </si>
  <si>
    <t>2080799</t>
  </si>
  <si>
    <t>其他就业补助支出</t>
  </si>
  <si>
    <t>20808</t>
  </si>
  <si>
    <t>抚恤</t>
  </si>
  <si>
    <t>2080802</t>
  </si>
  <si>
    <t>伤残抚恤</t>
  </si>
  <si>
    <t>2080806</t>
  </si>
  <si>
    <t>农村籍退役士兵老年生活补助</t>
  </si>
  <si>
    <t>2080807</t>
  </si>
  <si>
    <t>光荣院</t>
  </si>
  <si>
    <t>2080808</t>
  </si>
  <si>
    <t>褒扬纪念</t>
  </si>
  <si>
    <t>2080899</t>
  </si>
  <si>
    <t>其他优抚支出</t>
  </si>
  <si>
    <t>20809</t>
  </si>
  <si>
    <t>退役安置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</si>
  <si>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</si>
  <si>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</si>
  <si>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</si>
  <si>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</si>
  <si>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</si>
  <si>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</si>
  <si>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</si>
  <si>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</si>
  <si>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</si>
  <si>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</si>
  <si>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</si>
  <si>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</si>
  <si>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</si>
  <si>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</si>
  <si>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</si>
  <si>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</si>
  <si>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</si>
  <si>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</si>
  <si>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</si>
  <si>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</si>
  <si>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</si>
  <si>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</si>
  <si>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</si>
  <si>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</si>
  <si>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</si>
  <si>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</si>
  <si>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</si>
  <si>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</si>
  <si>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</si>
  <si>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</si>
  <si>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</si>
  <si>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</si>
  <si>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</si>
  <si>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2081199</t>
  </si>
  <si>
    <t>其他残疾人事业支出</t>
  </si>
  <si>
    <t>20816</t>
  </si>
  <si>
    <t>红十字事业</t>
  </si>
  <si>
    <t>2081601</t>
  </si>
  <si>
    <t>2081602</t>
  </si>
  <si>
    <t>2081603</t>
  </si>
  <si>
    <t>2081650</t>
  </si>
  <si>
    <t>2081699</t>
  </si>
  <si>
    <t>其他红十字事业支出</t>
  </si>
  <si>
    <t>20819</t>
  </si>
  <si>
    <t>最低生活保障</t>
  </si>
  <si>
    <t>20820</t>
  </si>
  <si>
    <t>临时救助</t>
  </si>
  <si>
    <t>20821</t>
  </si>
  <si>
    <t>特困人员救助供养</t>
  </si>
  <si>
    <t>2082101</t>
  </si>
  <si>
    <t>城市特困人员救助供养支出</t>
  </si>
  <si>
    <t>20824</t>
  </si>
  <si>
    <t>24</t>
  </si>
  <si>
    <t>补充道路交通事故社会救助基金</t>
  </si>
  <si>
    <t>2082401</t>
  </si>
  <si>
    <t>对道路交通事故社会救助基金的补助</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</si>
  <si>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</si>
  <si>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</si>
  <si>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</si>
  <si>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</si>
  <si>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</si>
  <si>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</si>
  <si>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</si>
  <si>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</si>
  <si>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</si>
  <si>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</si>
  <si>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2082699</t>
  </si>
  <si>
    <t>财政对其他基本养老保险基金的补助</t>
  </si>
  <si>
    <t>20827</t>
  </si>
  <si>
    <t>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</si>
  <si>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</si>
  <si>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</si>
  <si>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</si>
  <si>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</si>
  <si>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</si>
  <si>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</si>
  <si>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</si>
  <si>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</si>
  <si>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</si>
  <si>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</si>
  <si>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</si>
  <si>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</si>
  <si>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</si>
  <si>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</si>
  <si>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</si>
  <si>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</si>
  <si>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2082806</t>
  </si>
  <si>
    <t>2082850</t>
  </si>
  <si>
    <t>2082899</t>
  </si>
  <si>
    <t>其他退役军人事务管理支出</t>
  </si>
  <si>
    <t>20830</t>
  </si>
  <si>
    <t>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</si>
  <si>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</si>
  <si>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</si>
  <si>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</si>
  <si>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</si>
  <si>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</si>
  <si>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</si>
  <si>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</si>
  <si>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</si>
  <si>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</si>
  <si>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</si>
  <si>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</si>
  <si>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</si>
  <si>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</si>
  <si>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</si>
  <si>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</si>
  <si>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</si>
  <si>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</si>
  <si>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</si>
  <si>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</si>
  <si>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</si>
  <si>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</si>
  <si>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</si>
  <si>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</si>
  <si>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</si>
  <si>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</si>
  <si>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</si>
  <si>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</si>
  <si>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</si>
  <si>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</si>
  <si>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</si>
  <si>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</si>
  <si>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</si>
  <si>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</si>
  <si>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</si>
  <si>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</si>
  <si>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</si>
  <si>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</si>
  <si>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</si>
  <si>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</si>
  <si>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</si>
  <si>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</si>
  <si>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</si>
  <si>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</si>
  <si>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</si>
  <si>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</si>
  <si>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</si>
  <si>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</si>
  <si>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</si>
  <si>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</si>
  <si>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</si>
  <si>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</si>
  <si>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</si>
  <si>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</si>
  <si>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</si>
  <si>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</si>
  <si>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</si>
  <si>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</si>
  <si>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</si>
  <si>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</si>
  <si>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</si>
  <si>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</si>
  <si>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</si>
  <si>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</si>
  <si>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</si>
  <si>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</si>
  <si>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</si>
  <si>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</si>
  <si>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</si>
  <si>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</si>
  <si>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2100409</t>
  </si>
  <si>
    <t>重大公共卫生服务</t>
  </si>
  <si>
    <t>突发公共卫生事件应急处理</t>
  </si>
  <si>
    <t>2100499</t>
  </si>
  <si>
    <t>其他公共卫生支出</t>
  </si>
  <si>
    <t>21007</t>
  </si>
  <si>
    <t>计划生育事务</t>
  </si>
  <si>
    <t>2100716</t>
  </si>
  <si>
    <t>计划生育机构</t>
  </si>
  <si>
    <t>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</si>
  <si>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</si>
  <si>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</si>
  <si>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</si>
  <si>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</si>
  <si>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</si>
  <si>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</si>
  <si>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</si>
  <si>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</si>
  <si>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</si>
  <si>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</si>
  <si>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</si>
  <si>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</si>
  <si>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</si>
  <si>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</si>
  <si>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</si>
  <si>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</si>
  <si>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</si>
  <si>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2101299</t>
  </si>
  <si>
    <t>财政对其他基本医疗保险基金的补助</t>
  </si>
  <si>
    <t>21013</t>
  </si>
  <si>
    <t>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</si>
  <si>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</si>
  <si>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</si>
  <si>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</si>
  <si>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</si>
  <si>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</si>
  <si>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</si>
  <si>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</si>
  <si>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</si>
  <si>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</si>
  <si>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</si>
  <si>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</si>
  <si>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</si>
  <si>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</si>
  <si>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</si>
  <si>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</si>
  <si>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</si>
  <si>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</si>
  <si>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</si>
  <si>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</si>
  <si>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</si>
  <si>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</si>
  <si>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</si>
  <si>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</si>
  <si>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</si>
  <si>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</si>
  <si>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</si>
  <si>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21017</t>
  </si>
  <si>
    <t>中医药事务</t>
  </si>
  <si>
    <t>2101701</t>
  </si>
  <si>
    <t>2101702</t>
  </si>
  <si>
    <t>2101703</t>
  </si>
  <si>
    <t>2101704</t>
  </si>
  <si>
    <t>中医（民族医）药专项</t>
  </si>
  <si>
    <t>2101799</t>
  </si>
  <si>
    <t>其他中医药事务支出</t>
  </si>
  <si>
    <t>21018</t>
  </si>
  <si>
    <t>18</t>
  </si>
  <si>
    <t>疾病预防控制事务</t>
  </si>
  <si>
    <t>2101801</t>
  </si>
  <si>
    <t>2101802</t>
  </si>
  <si>
    <t>2101803</t>
  </si>
  <si>
    <t>2101899</t>
  </si>
  <si>
    <t>其他疾病预防控制事务支出</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</si>
  <si>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</si>
  <si>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</si>
  <si>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</si>
  <si>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</si>
  <si>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</si>
  <si>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</si>
  <si>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</si>
  <si>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</si>
  <si>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</si>
  <si>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</si>
  <si>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</si>
  <si>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</si>
  <si>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</si>
  <si>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</si>
  <si>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</si>
  <si>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</si>
  <si>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</si>
  <si>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</si>
  <si>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</si>
  <si>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</si>
  <si>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</si>
  <si>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</si>
  <si>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</si>
  <si>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</si>
  <si>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</si>
  <si>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</si>
  <si>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</si>
  <si>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</si>
  <si>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</si>
  <si>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</si>
  <si>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</si>
  <si>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</si>
  <si>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</si>
  <si>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</si>
  <si>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</si>
  <si>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</si>
  <si>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</si>
  <si>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</si>
  <si>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</si>
  <si>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</si>
  <si>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</si>
  <si>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</si>
  <si>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</si>
  <si>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</si>
  <si>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</si>
  <si>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</si>
  <si>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</si>
  <si>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</si>
  <si>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</si>
  <si>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</si>
  <si>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</si>
  <si>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</si>
  <si>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</si>
  <si>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</si>
  <si>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</si>
  <si>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</si>
  <si>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</si>
  <si>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</si>
  <si>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</si>
  <si>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</si>
  <si>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</si>
  <si>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</si>
  <si>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</si>
  <si>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</si>
  <si>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</si>
  <si>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</si>
  <si>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</si>
  <si>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</si>
  <si>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</si>
  <si>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</si>
  <si>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</si>
  <si>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</si>
  <si>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</si>
  <si>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</si>
  <si>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</si>
  <si>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</si>
  <si>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</si>
  <si>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</si>
  <si>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</si>
  <si>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</si>
  <si>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</si>
  <si>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</si>
  <si>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</si>
  <si>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</si>
  <si>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</si>
  <si>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</si>
  <si>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</si>
  <si>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</si>
  <si>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</si>
  <si>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</si>
  <si>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</si>
  <si>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</si>
  <si>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</si>
  <si>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</si>
  <si>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</si>
  <si>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</si>
  <si>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</si>
  <si>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</si>
  <si>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</si>
  <si>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</si>
  <si>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</si>
  <si>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</si>
  <si>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</si>
  <si>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</si>
  <si>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</si>
  <si>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</si>
  <si>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</si>
  <si>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</si>
  <si>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</si>
  <si>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</si>
  <si>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</si>
  <si>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</si>
  <si>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</si>
  <si>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</si>
  <si>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</si>
  <si>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</si>
  <si>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</si>
  <si>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</si>
  <si>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</si>
  <si>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</si>
  <si>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</si>
  <si>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</si>
  <si>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</si>
  <si>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</si>
  <si>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</si>
  <si>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</si>
  <si>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</si>
  <si>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</si>
  <si>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</si>
  <si>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</si>
  <si>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</si>
  <si>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</si>
  <si>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</si>
  <si>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</si>
  <si>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</si>
  <si>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</si>
  <si>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</si>
  <si>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</si>
  <si>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</si>
  <si>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</si>
  <si>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</si>
  <si>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</si>
  <si>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</si>
  <si>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</si>
  <si>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</si>
  <si>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</si>
  <si>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</si>
  <si>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</si>
  <si>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</si>
  <si>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</si>
  <si>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</si>
  <si>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</si>
  <si>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</si>
  <si>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</si>
  <si>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</si>
  <si>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</si>
  <si>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</si>
  <si>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</si>
  <si>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</si>
  <si>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</si>
  <si>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</si>
  <si>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</si>
  <si>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</si>
  <si>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</si>
  <si>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</si>
  <si>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</si>
  <si>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</si>
  <si>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</si>
  <si>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</si>
  <si>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</si>
  <si>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</si>
  <si>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</si>
  <si>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</si>
  <si>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</si>
  <si>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</si>
  <si>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</si>
  <si>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</si>
  <si>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</si>
  <si>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</si>
  <si>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</si>
  <si>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</si>
  <si>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</si>
  <si>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</si>
  <si>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</si>
  <si>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</si>
  <si>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</si>
  <si>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</si>
  <si>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</si>
  <si>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</si>
  <si>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</si>
  <si>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</si>
  <si>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</si>
  <si>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</si>
  <si>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</si>
  <si>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</si>
  <si>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</si>
  <si>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</si>
  <si>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</si>
  <si>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</si>
  <si>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</si>
  <si>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</si>
  <si>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</si>
  <si>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</si>
  <si>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</si>
  <si>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</si>
  <si>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</si>
  <si>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</si>
  <si>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</si>
  <si>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</si>
  <si>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</si>
  <si>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</si>
  <si>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</si>
  <si>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42</t>
  </si>
  <si>
    <t>乡村道路建设</t>
  </si>
  <si>
    <t>2130148</t>
  </si>
  <si>
    <t>48</t>
  </si>
  <si>
    <t>渔业发展</t>
  </si>
  <si>
    <t>2130152</t>
  </si>
  <si>
    <t>52</t>
  </si>
  <si>
    <t>对高校毕业生到基层任职补助</t>
  </si>
  <si>
    <t>2130153</t>
  </si>
  <si>
    <t>53</t>
  </si>
  <si>
    <t>耕地建设与利用</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</si>
  <si>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</si>
  <si>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</si>
  <si>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</si>
  <si>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</si>
  <si>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</si>
  <si>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</si>
  <si>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</si>
  <si>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</si>
  <si>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</si>
  <si>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</si>
  <si>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</si>
  <si>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</si>
  <si>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</si>
  <si>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</si>
  <si>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</si>
  <si>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</si>
  <si>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</si>
  <si>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</si>
  <si>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</si>
  <si>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</si>
  <si>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</si>
  <si>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</si>
  <si>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</si>
  <si>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</si>
  <si>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</si>
  <si>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</si>
  <si>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</si>
  <si>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</si>
  <si>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</si>
  <si>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</si>
  <si>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</si>
  <si>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</si>
  <si>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</si>
  <si>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</si>
  <si>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</si>
  <si>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</si>
  <si>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</si>
  <si>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</si>
  <si>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</si>
  <si>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</si>
  <si>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</si>
  <si>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</si>
  <si>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</si>
  <si>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</si>
  <si>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</si>
  <si>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</si>
  <si>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</si>
  <si>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</si>
  <si>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</si>
  <si>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</si>
  <si>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</si>
  <si>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</si>
  <si>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</si>
  <si>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</si>
  <si>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</si>
  <si>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</si>
  <si>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</si>
  <si>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</si>
  <si>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</si>
  <si>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</si>
  <si>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</si>
  <si>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</si>
  <si>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</si>
  <si>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</si>
  <si>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</si>
  <si>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</si>
  <si>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</si>
  <si>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</si>
  <si>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</si>
  <si>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</si>
  <si>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</si>
  <si>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</si>
  <si>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</si>
  <si>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</si>
  <si>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</si>
  <si>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</si>
  <si>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</si>
  <si>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</si>
  <si>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</si>
  <si>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</si>
  <si>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</si>
  <si>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</si>
  <si>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</si>
  <si>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</si>
  <si>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</si>
  <si>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</si>
  <si>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</si>
  <si>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</si>
  <si>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</si>
  <si>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</si>
  <si>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</si>
  <si>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</si>
  <si>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</si>
  <si>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</si>
  <si>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</si>
  <si>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</si>
  <si>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</si>
  <si>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</si>
  <si>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</si>
  <si>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</si>
  <si>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</si>
  <si>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</si>
  <si>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</si>
  <si>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</si>
  <si>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</si>
  <si>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</si>
  <si>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</si>
  <si>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</si>
  <si>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</si>
  <si>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</si>
  <si>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</si>
  <si>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</si>
  <si>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</si>
  <si>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</si>
  <si>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</si>
  <si>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</si>
  <si>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</si>
  <si>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</si>
  <si>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</si>
  <si>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</si>
  <si>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</si>
  <si>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</si>
  <si>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</si>
  <si>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</si>
  <si>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</si>
  <si>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</si>
  <si>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</si>
  <si>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</si>
  <si>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</si>
  <si>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</si>
  <si>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</si>
  <si>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</si>
  <si>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</si>
  <si>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</si>
  <si>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</si>
  <si>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</si>
  <si>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</si>
  <si>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</si>
  <si>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</si>
  <si>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</si>
  <si>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</si>
  <si>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</si>
  <si>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</si>
  <si>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</si>
  <si>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</si>
  <si>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</si>
  <si>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</si>
  <si>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</si>
  <si>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</si>
  <si>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</si>
  <si>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</si>
  <si>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</si>
  <si>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</si>
  <si>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</si>
  <si>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</si>
  <si>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</si>
  <si>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</si>
  <si>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</si>
  <si>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</si>
  <si>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</si>
  <si>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</si>
  <si>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</si>
  <si>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</si>
  <si>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</si>
  <si>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</si>
  <si>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</si>
  <si>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</si>
  <si>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</si>
  <si>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</si>
  <si>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</si>
  <si>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</si>
  <si>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</si>
  <si>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</si>
  <si>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</si>
  <si>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</si>
  <si>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</si>
  <si>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</si>
  <si>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</si>
  <si>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</si>
  <si>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</si>
  <si>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</si>
  <si>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</si>
  <si>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</si>
  <si>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</si>
  <si>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</si>
  <si>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</si>
  <si>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</si>
  <si>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</si>
  <si>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</si>
  <si>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</si>
  <si>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</si>
  <si>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</si>
  <si>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</si>
  <si>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</si>
  <si>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</si>
  <si>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</si>
  <si>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</si>
  <si>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</si>
  <si>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</si>
  <si>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</si>
  <si>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</si>
  <si>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</si>
  <si>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</si>
  <si>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</si>
  <si>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</si>
  <si>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</si>
  <si>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</si>
  <si>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</si>
  <si>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</si>
  <si>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</si>
  <si>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</si>
  <si>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</si>
  <si>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</si>
  <si>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</si>
  <si>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</si>
  <si>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</si>
  <si>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</si>
  <si>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</si>
  <si>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</si>
  <si>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</si>
  <si>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</si>
  <si>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</si>
  <si>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</si>
  <si>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</si>
  <si>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</si>
  <si>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</si>
  <si>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</si>
  <si>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</si>
  <si>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</si>
  <si>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</si>
  <si>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</si>
  <si>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</si>
  <si>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</si>
  <si>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</si>
  <si>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</si>
  <si>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</si>
  <si>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</si>
  <si>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</si>
  <si>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</si>
  <si>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</si>
  <si>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</si>
  <si>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</si>
  <si>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</si>
  <si>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</si>
  <si>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</si>
  <si>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</si>
  <si>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</si>
  <si>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</si>
  <si>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</si>
  <si>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</si>
  <si>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</si>
  <si>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</si>
  <si>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</si>
  <si>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</si>
  <si>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</si>
  <si>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</si>
  <si>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</si>
  <si>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</si>
  <si>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</si>
  <si>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</si>
  <si>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</si>
  <si>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</si>
  <si>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</si>
  <si>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</si>
  <si>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</si>
  <si>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</si>
  <si>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</si>
  <si>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</si>
  <si>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</si>
  <si>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</si>
  <si>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</si>
  <si>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</si>
  <si>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</si>
  <si>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</si>
  <si>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</si>
  <si>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</si>
  <si>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</si>
  <si>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</si>
  <si>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</si>
  <si>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</si>
  <si>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</si>
  <si>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</si>
  <si>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</si>
  <si>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</si>
  <si>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</si>
  <si>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</si>
  <si>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</si>
  <si>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</si>
  <si>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</si>
  <si>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</si>
  <si>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</si>
  <si>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</si>
  <si>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</si>
  <si>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</si>
  <si>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</si>
  <si>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</si>
  <si>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</si>
  <si>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</si>
  <si>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</si>
  <si>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</si>
  <si>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</si>
  <si>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</si>
  <si>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</si>
  <si>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</si>
  <si>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</si>
  <si>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</si>
  <si>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</si>
  <si>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</si>
  <si>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</si>
  <si>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</si>
  <si>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</si>
  <si>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</si>
  <si>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</si>
  <si>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</si>
  <si>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</si>
  <si>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</si>
  <si>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</si>
  <si>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</si>
  <si>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</si>
  <si>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</si>
  <si>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</si>
  <si>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</si>
  <si>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</si>
  <si>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</si>
  <si>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</si>
  <si>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</si>
  <si>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</si>
  <si>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</si>
  <si>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</si>
  <si>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</si>
  <si>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</si>
  <si>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</si>
  <si>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</si>
  <si>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</si>
  <si>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</si>
  <si>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</si>
  <si>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</si>
  <si>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</si>
  <si>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</si>
  <si>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</si>
  <si>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</si>
  <si>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</si>
  <si>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</si>
  <si>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</si>
  <si>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</si>
  <si>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</si>
  <si>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</si>
  <si>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</si>
  <si>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</si>
  <si>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</si>
  <si>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</si>
  <si>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</si>
  <si>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</si>
  <si>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</si>
  <si>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</si>
  <si>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</si>
  <si>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</si>
  <si>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</si>
  <si>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</si>
  <si>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</si>
  <si>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</si>
  <si>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</si>
  <si>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</si>
  <si>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</si>
  <si>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</si>
  <si>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</si>
  <si>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</si>
  <si>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</si>
  <si>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</si>
  <si>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</si>
  <si>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</si>
  <si>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</si>
  <si>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</si>
  <si>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</si>
  <si>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</si>
  <si>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</si>
  <si>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</si>
  <si>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</si>
  <si>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</si>
  <si>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</si>
  <si>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</si>
  <si>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</si>
  <si>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</si>
  <si>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</si>
  <si>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</si>
  <si>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</si>
  <si>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</si>
  <si>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</si>
  <si>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</si>
  <si>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</si>
  <si>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</si>
  <si>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</si>
  <si>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</si>
  <si>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</si>
  <si>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</si>
  <si>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</si>
  <si>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</si>
  <si>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</si>
  <si>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</si>
  <si>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</si>
  <si>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</si>
  <si>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</si>
  <si>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</si>
  <si>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</si>
  <si>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</si>
  <si>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</si>
  <si>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</si>
  <si>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</si>
  <si>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</si>
  <si>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</si>
  <si>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</si>
  <si>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</si>
  <si>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</si>
  <si>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</si>
  <si>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</si>
  <si>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</si>
  <si>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</si>
  <si>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</si>
  <si>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</si>
  <si>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</si>
  <si>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</si>
  <si>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</si>
  <si>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</si>
  <si>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</si>
  <si>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</si>
  <si>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</si>
  <si>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</si>
  <si>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</si>
  <si>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</si>
  <si>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</si>
  <si>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</si>
  <si>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</si>
  <si>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</si>
  <si>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</si>
  <si>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</si>
  <si>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</si>
  <si>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</si>
  <si>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</si>
  <si>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</si>
  <si>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</si>
  <si>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</si>
  <si>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</si>
  <si>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</si>
  <si>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</si>
  <si>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</si>
  <si>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</si>
  <si>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</si>
  <si>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</si>
  <si>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</si>
  <si>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</si>
  <si>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</si>
  <si>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</si>
  <si>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</si>
  <si>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</si>
  <si>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</si>
  <si>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</si>
  <si>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</si>
  <si>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</si>
  <si>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</si>
  <si>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</si>
  <si>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</si>
  <si>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</si>
  <si>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</si>
  <si>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</si>
  <si>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</si>
  <si>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</si>
  <si>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</si>
  <si>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</si>
  <si>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</si>
  <si>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</si>
  <si>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</si>
  <si>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</si>
  <si>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</si>
  <si>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</si>
  <si>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</si>
  <si>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</si>
  <si>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</si>
  <si>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</si>
  <si>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</si>
  <si>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</si>
  <si>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</si>
  <si>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</si>
  <si>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</si>
  <si>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</si>
  <si>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</si>
  <si>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</si>
  <si>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</si>
  <si>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</si>
  <si>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</si>
  <si>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</si>
  <si>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</si>
  <si>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</si>
  <si>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</si>
  <si>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</si>
  <si>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</si>
  <si>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</si>
  <si>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</si>
  <si>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</si>
  <si>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</si>
  <si>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</si>
  <si>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</si>
  <si>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</si>
  <si>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</si>
  <si>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</si>
  <si>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</si>
  <si>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</si>
  <si>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</si>
  <si>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</si>
  <si>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</si>
  <si>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</si>
  <si>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</si>
  <si>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</si>
  <si>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</si>
  <si>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</si>
  <si>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</si>
  <si>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</si>
  <si>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</si>
  <si>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</si>
  <si>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</si>
  <si>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</si>
  <si>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</si>
  <si>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</si>
  <si>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</si>
  <si>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</si>
  <si>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</si>
  <si>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</si>
  <si>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</si>
  <si>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</si>
  <si>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</si>
  <si>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</si>
  <si>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</si>
  <si>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</si>
  <si>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</si>
  <si>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</si>
  <si>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</si>
  <si>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</si>
  <si>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</si>
  <si>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</si>
  <si>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</si>
  <si>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</si>
  <si>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</si>
  <si>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</si>
  <si>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</si>
  <si>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</si>
  <si>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</si>
  <si>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</si>
  <si>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</si>
  <si>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</si>
  <si>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</si>
  <si>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</si>
  <si>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</si>
  <si>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</si>
  <si>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</si>
  <si>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</si>
  <si>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</si>
  <si>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</si>
  <si>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</si>
  <si>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</si>
  <si>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</si>
  <si>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</si>
  <si>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</si>
  <si>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</si>
  <si>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</si>
  <si>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</si>
  <si>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</si>
  <si>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</si>
  <si>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</si>
  <si>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</si>
  <si>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</si>
  <si>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</si>
  <si>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</si>
  <si>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</si>
  <si>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</si>
  <si>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</si>
  <si>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</si>
  <si>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</si>
  <si>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</si>
  <si>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</si>
  <si>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</si>
  <si>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</si>
  <si>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</si>
  <si>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</si>
  <si>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</si>
  <si>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</si>
  <si>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</si>
  <si>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</si>
  <si>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</si>
  <si>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</si>
  <si>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</si>
  <si>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</si>
  <si>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</si>
  <si>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</si>
  <si>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</si>
  <si>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</si>
  <si>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</si>
  <si>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</si>
  <si>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</si>
  <si>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</si>
  <si>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</si>
  <si>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</si>
  <si>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</si>
  <si>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</si>
  <si>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</si>
  <si>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</si>
  <si>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</si>
  <si>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</si>
  <si>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</si>
  <si>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</si>
  <si>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</si>
  <si>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</si>
  <si>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</si>
  <si>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</si>
  <si>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</si>
  <si>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</si>
  <si>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</si>
  <si>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</si>
  <si>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</si>
  <si>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</si>
  <si>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</si>
  <si>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2220306</t>
  </si>
  <si>
    <t>天然气储备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</si>
  <si>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</si>
  <si>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</si>
  <si>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</si>
  <si>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</si>
  <si>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</si>
  <si>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</si>
  <si>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</si>
  <si>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</si>
  <si>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</si>
  <si>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</si>
  <si>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</si>
  <si>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</si>
  <si>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</si>
  <si>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</si>
  <si>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</si>
  <si>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</si>
  <si>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</si>
  <si>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</si>
  <si>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</si>
  <si>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</si>
  <si>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</si>
  <si>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</si>
  <si>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</si>
  <si>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</si>
  <si>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</si>
  <si>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</si>
  <si>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</si>
  <si>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</si>
  <si>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</si>
  <si>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</si>
  <si>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</si>
  <si>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</si>
  <si>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</si>
  <si>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</si>
  <si>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</si>
  <si>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</si>
  <si>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</si>
  <si>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</si>
  <si>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</si>
  <si>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</si>
  <si>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</si>
  <si>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</si>
  <si>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</si>
  <si>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</si>
  <si>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</si>
  <si>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</si>
  <si>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</si>
  <si>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</si>
  <si>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</si>
  <si>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</si>
  <si>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国务院安委员会专项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</si>
  <si>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</si>
  <si>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</si>
  <si>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</si>
  <si>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</si>
  <si>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</si>
  <si>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</si>
  <si>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</si>
  <si>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</si>
  <si>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</si>
  <si>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</si>
  <si>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</si>
  <si>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</si>
  <si>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</si>
  <si>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</si>
  <si>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</si>
  <si>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</si>
  <si>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</si>
  <si>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</si>
  <si>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</si>
  <si>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</si>
  <si>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</si>
  <si>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</si>
  <si>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</si>
  <si>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</si>
  <si>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</si>
  <si>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</si>
  <si>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</si>
  <si>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</si>
  <si>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</si>
  <si>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</si>
  <si>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</si>
  <si>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</si>
  <si>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</si>
  <si>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</si>
  <si>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</si>
  <si>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</si>
  <si>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</si>
  <si>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</si>
  <si>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</si>
  <si>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</si>
  <si>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</si>
  <si>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</si>
  <si>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</si>
  <si>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</si>
  <si>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</si>
  <si>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</si>
  <si>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</si>
  <si>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</si>
  <si>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</si>
  <si>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</si>
  <si>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</si>
  <si>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</si>
  <si>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</si>
  <si>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</si>
  <si>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</si>
  <si>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</si>
  <si>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</si>
  <si>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</si>
  <si>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</si>
  <si>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</si>
  <si>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</si>
  <si>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</si>
  <si>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</si>
  <si>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</si>
  <si>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</si>
  <si>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</si>
  <si>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</si>
  <si>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</si>
  <si>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</si>
  <si>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</si>
  <si>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</si>
  <si>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</si>
  <si>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</si>
  <si>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</si>
  <si>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</si>
  <si>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</si>
  <si>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</si>
  <si>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</si>
  <si>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</si>
  <si>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</si>
  <si>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</si>
  <si>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230</t>
  </si>
  <si>
    <t>转移性支出</t>
  </si>
  <si>
    <t>23001</t>
  </si>
  <si>
    <t>返还性支出</t>
  </si>
  <si>
    <t>2300102</t>
  </si>
  <si>
    <t>所得税基数返还支出</t>
  </si>
  <si>
    <t>2300103</t>
  </si>
  <si>
    <t>成品油税费改革税收返还支出</t>
  </si>
  <si>
    <t>2300104</t>
  </si>
  <si>
    <t>增值税税收返还支出</t>
  </si>
  <si>
    <t>2300105</t>
  </si>
  <si>
    <t>消费税税收返还支出</t>
  </si>
  <si>
    <t>2300106</t>
  </si>
  <si>
    <t>增值税“五五分享”税收返还支出</t>
  </si>
  <si>
    <t>2300199</t>
  </si>
  <si>
    <t>其他返还性支出</t>
  </si>
  <si>
    <t>23002</t>
  </si>
  <si>
    <t>一般性转移支付</t>
  </si>
  <si>
    <t>2300201</t>
  </si>
  <si>
    <t>体制补助支出</t>
  </si>
  <si>
    <t>2300202</t>
  </si>
  <si>
    <t>均衡性转移支付支出</t>
  </si>
  <si>
    <t>2300207</t>
  </si>
  <si>
    <t>县级基本财力保障机制奖补资金支出</t>
  </si>
  <si>
    <t>2300208</t>
  </si>
  <si>
    <t>结算补助支出</t>
  </si>
  <si>
    <t>2300212</t>
  </si>
  <si>
    <t>资源枯竭型城市转移支付补助支出</t>
  </si>
  <si>
    <t>2300214</t>
  </si>
  <si>
    <t>企业事业单位划转补助支出</t>
  </si>
  <si>
    <t>2300225</t>
  </si>
  <si>
    <t>产粮（油）大县奖励资金支出</t>
  </si>
  <si>
    <t>2300226</t>
  </si>
  <si>
    <t>重点生态功能区转移支付支出</t>
  </si>
  <si>
    <t>2300227</t>
  </si>
  <si>
    <t>固定数额补助支出</t>
  </si>
  <si>
    <t>2300228</t>
  </si>
  <si>
    <t>革命老区转移支付支出</t>
  </si>
  <si>
    <t>2300229</t>
  </si>
  <si>
    <t>民族地区转移支付支出</t>
  </si>
  <si>
    <t>2300230</t>
  </si>
  <si>
    <t>边境地区转移支付支出</t>
  </si>
  <si>
    <t>2300231</t>
  </si>
  <si>
    <t>欠发达地区转移支付支出</t>
  </si>
  <si>
    <t>2300241</t>
  </si>
  <si>
    <t>41</t>
  </si>
  <si>
    <t>一般公共服务共同财政事权转移支付支出</t>
  </si>
  <si>
    <t>2300242</t>
  </si>
  <si>
    <t>外交共同财政事权转移支付支出</t>
  </si>
  <si>
    <t>2300243</t>
  </si>
  <si>
    <t>43</t>
  </si>
  <si>
    <t>国防共同财政事权转移支付支出</t>
  </si>
  <si>
    <t>2300244</t>
  </si>
  <si>
    <t>44</t>
  </si>
  <si>
    <t>公共安全共同财政事权转移支付支出</t>
  </si>
  <si>
    <t>2300245</t>
  </si>
  <si>
    <t>45</t>
  </si>
  <si>
    <t>教育共同财政事权转移支付支出</t>
  </si>
  <si>
    <t>2300246</t>
  </si>
  <si>
    <t>46</t>
  </si>
  <si>
    <t>科学技术共同财政事权转移支付支出</t>
  </si>
  <si>
    <t>2300247</t>
  </si>
  <si>
    <t>47</t>
  </si>
  <si>
    <t>文化旅游体育与传媒共同财政事权转移支付支出</t>
  </si>
  <si>
    <t>2300248</t>
  </si>
  <si>
    <t>社会保障和就业共同财政事权转移支付支出</t>
  </si>
  <si>
    <t>2300249</t>
  </si>
  <si>
    <t>49</t>
  </si>
  <si>
    <t>医疗卫生共同财政事权转移支付支出</t>
  </si>
  <si>
    <t>2300250</t>
  </si>
  <si>
    <t>节能环保共同财政事权转移支付支出</t>
  </si>
  <si>
    <t>2300251</t>
  </si>
  <si>
    <t>51</t>
  </si>
  <si>
    <t>城乡社区共同财政事权转移支付支出</t>
  </si>
  <si>
    <t>2300252</t>
  </si>
  <si>
    <t>农林水共同财政事权转移支付支出</t>
  </si>
  <si>
    <t>2300253</t>
  </si>
  <si>
    <t>交通运输共同财政事权转移支付支出</t>
  </si>
  <si>
    <t>2300254</t>
  </si>
  <si>
    <t>54</t>
  </si>
  <si>
    <t>资源勘探工业信息等共同财政事权转移支付支出</t>
  </si>
  <si>
    <t>2300255</t>
  </si>
  <si>
    <t>55</t>
  </si>
  <si>
    <t>商业服务业等共同财政事权转移支付支出</t>
  </si>
  <si>
    <t>2300256</t>
  </si>
  <si>
    <t>56</t>
  </si>
  <si>
    <t>金融共同财政事权转移支付支出</t>
  </si>
  <si>
    <t>2300257</t>
  </si>
  <si>
    <t>57</t>
  </si>
  <si>
    <t>自然资源海洋气象等共同财政事权转移支付支出</t>
  </si>
  <si>
    <t>2300258</t>
  </si>
  <si>
    <t>58</t>
  </si>
  <si>
    <t>住房保障共同财政事权转移支付支出</t>
  </si>
  <si>
    <t>2300259</t>
  </si>
  <si>
    <t>59</t>
  </si>
  <si>
    <t>粮油物资储备共同财政事权转移支付支出</t>
  </si>
  <si>
    <t>2300260</t>
  </si>
  <si>
    <t>60</t>
  </si>
  <si>
    <t>灾害防治及应急管理共同财政事权转移支付支出</t>
  </si>
  <si>
    <t>2300269</t>
  </si>
  <si>
    <t>69</t>
  </si>
  <si>
    <t>其他共同财政事权转移支付支出</t>
  </si>
  <si>
    <t>2300299</t>
  </si>
  <si>
    <t>其他一般性转移支付支出</t>
  </si>
  <si>
    <t>23003</t>
  </si>
  <si>
    <t>专项转移支付</t>
  </si>
  <si>
    <t>2300301</t>
  </si>
  <si>
    <t>2300302</t>
  </si>
  <si>
    <t>外交</t>
  </si>
  <si>
    <t>2300303</t>
  </si>
  <si>
    <t>国防</t>
  </si>
  <si>
    <t>2300304</t>
  </si>
  <si>
    <t>公共安全</t>
  </si>
  <si>
    <t>2300305</t>
  </si>
  <si>
    <t>2300306</t>
  </si>
  <si>
    <t>科学技术</t>
  </si>
  <si>
    <t>2300307</t>
  </si>
  <si>
    <t>2300308</t>
  </si>
  <si>
    <t>社会保障和就业</t>
  </si>
  <si>
    <t>2300310</t>
  </si>
  <si>
    <t>2300311</t>
  </si>
  <si>
    <t>2300312</t>
  </si>
  <si>
    <t>城乡社区</t>
  </si>
  <si>
    <t>2300313</t>
  </si>
  <si>
    <t>农林水</t>
  </si>
  <si>
    <t>2300314</t>
  </si>
  <si>
    <t>2300315</t>
  </si>
  <si>
    <t>资源勘探工业信息等</t>
  </si>
  <si>
    <t>2300316</t>
  </si>
  <si>
    <t>商业服务业等</t>
  </si>
  <si>
    <t>2300317</t>
  </si>
  <si>
    <t>金融</t>
  </si>
  <si>
    <t>2300320</t>
  </si>
  <si>
    <t>自然资源海洋气象等</t>
  </si>
  <si>
    <t>2300321</t>
  </si>
  <si>
    <t>2300322</t>
  </si>
  <si>
    <t>粮油物资储备</t>
  </si>
  <si>
    <t>2300324</t>
  </si>
  <si>
    <t>灾害防治及应急管理</t>
  </si>
  <si>
    <t>2300399</t>
  </si>
  <si>
    <t>23006</t>
  </si>
  <si>
    <t>上解支出</t>
  </si>
  <si>
    <t>2300601</t>
  </si>
  <si>
    <t>体制上解支出</t>
  </si>
  <si>
    <t>2300602</t>
  </si>
  <si>
    <t>专项上解支出</t>
  </si>
  <si>
    <t>23008</t>
  </si>
  <si>
    <t>调出资金</t>
  </si>
  <si>
    <t>23009</t>
  </si>
  <si>
    <t>年终结余</t>
  </si>
  <si>
    <t>2300901</t>
  </si>
  <si>
    <t>一般公共预算年终结余</t>
  </si>
  <si>
    <t>23011</t>
  </si>
  <si>
    <t>债务转贷支出</t>
  </si>
  <si>
    <t>2301101</t>
  </si>
  <si>
    <t>地方政府一般债券转贷支出</t>
  </si>
  <si>
    <t>2301102</t>
  </si>
  <si>
    <t>地方政府向外国政府借款转贷支出</t>
  </si>
  <si>
    <t>2301103</t>
  </si>
  <si>
    <t>地方政府向国际组织借款转贷支出</t>
  </si>
  <si>
    <t>2301104</t>
  </si>
  <si>
    <t>地方政府其他一般债务转贷支出</t>
  </si>
  <si>
    <t>23013</t>
  </si>
  <si>
    <t>23015</t>
  </si>
  <si>
    <t>安排预算稳定调节基金</t>
  </si>
  <si>
    <t>23016</t>
  </si>
  <si>
    <t>补充预算周转金</t>
  </si>
  <si>
    <t>231</t>
  </si>
  <si>
    <t>债务还本支出</t>
  </si>
  <si>
    <t>23101</t>
  </si>
  <si>
    <t>中央政府国内债务还本支出</t>
  </si>
  <si>
    <t>23102</t>
  </si>
  <si>
    <t>中央政府国外债务还本支出</t>
  </si>
  <si>
    <t>2310201</t>
  </si>
  <si>
    <t>中央政府境外发行主权债券还本支出</t>
  </si>
  <si>
    <t>2310202</t>
  </si>
  <si>
    <t>中央政府向外国政府借款还本支出</t>
  </si>
  <si>
    <t>2310203</t>
  </si>
  <si>
    <t>中央政府向国际金融组织借款还本支出</t>
  </si>
  <si>
    <t>2310299</t>
  </si>
  <si>
    <t>中央政府其他国外借款还本支出</t>
  </si>
  <si>
    <t>23103</t>
  </si>
  <si>
    <t>地方政府一般债务还本支出</t>
  </si>
  <si>
    <t>2310301</t>
  </si>
  <si>
    <t>地方政府一般债券还本支出</t>
  </si>
  <si>
    <t>2310302</t>
  </si>
  <si>
    <t>地方政府向外国政府借款还本支出</t>
  </si>
  <si>
    <t>2310303</t>
  </si>
  <si>
    <t>地方政府向国际组织借款还本支出</t>
  </si>
  <si>
    <t>2310399</t>
  </si>
  <si>
    <t>地方政府其他一般债务还本支出</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</si>
  <si>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</si>
  <si>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</si>
  <si>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</si>
  <si>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</si>
  <si>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</si>
  <si>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</si>
  <si>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</si>
  <si>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</si>
  <si>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</si>
  <si>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</si>
  <si>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</si>
  <si>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</si>
  <si>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</si>
  <si>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</si>
  <si>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</si>
  <si>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</si>
  <si>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</si>
  <si>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</si>
  <si>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</si>
  <si>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</si>
  <si>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</si>
  <si>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</si>
  <si>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2320304</t>
  </si>
  <si>
    <t>地方政府其他一般债务付息支出</t>
  </si>
  <si>
    <t>233</t>
  </si>
  <si>
    <t>债务发行费用支出</t>
  </si>
  <si>
    <t>中央政府国内债务发行费用支出</t>
  </si>
  <si>
    <t>中央政府国外债务发行费用支出</t>
  </si>
  <si>
    <t>地方政府一般债务发行费用支出</t>
  </si>
  <si>
    <t>附件5</t>
  </si>
  <si>
    <r>
      <rPr>
        <b/>
        <sz val="24"/>
        <rFont val="Calibri"/>
        <charset val="134"/>
      </rPr>
      <t>2024</t>
    </r>
    <r>
      <rPr>
        <b/>
        <sz val="24"/>
        <rFont val="宋体"/>
        <charset val="134"/>
      </rPr>
      <t>年雷山县一般债券资金项目调整安排情况表（第三次）</t>
    </r>
  </si>
  <si>
    <t>序号</t>
  </si>
  <si>
    <t>第二次调整金额</t>
  </si>
  <si>
    <t>资金</t>
  </si>
  <si>
    <t>新实施单位名称</t>
  </si>
  <si>
    <t>金额</t>
  </si>
  <si>
    <t>县消防救援大队</t>
  </si>
  <si>
    <t>雷山县传统村落应急消防能力提升工程</t>
  </si>
  <si>
    <t>雷山县应急局</t>
  </si>
  <si>
    <t>150</t>
  </si>
  <si>
    <t>调整实施部门。</t>
  </si>
  <si>
    <t>雷山县2017年易地扶贫搬迁配套基础设施项目</t>
  </si>
  <si>
    <t>调减金额。</t>
  </si>
  <si>
    <t>雷山县人民政府政务服务中心</t>
  </si>
  <si>
    <t>政务中心智慧大厅建设</t>
  </si>
  <si>
    <t>雷山县交通运输局</t>
  </si>
  <si>
    <t>雷山县至大塘路段扩建工程</t>
  </si>
  <si>
    <t>营上至白水河公路新建工程</t>
  </si>
  <si>
    <t>雷山县文体局</t>
  </si>
  <si>
    <t>雷山县全民健身中心基础设施项目</t>
  </si>
  <si>
    <t>雷山县文体广电旅游局</t>
  </si>
  <si>
    <t>雷山县大塘足球场建设项目</t>
  </si>
  <si>
    <t>雷山县水务局</t>
  </si>
  <si>
    <t>2024年污水管网更新改造</t>
  </si>
  <si>
    <t>雷山县2024年污水管网更新改造工程</t>
  </si>
  <si>
    <t>雷榕高速公路建设用地图斑</t>
  </si>
  <si>
    <t>雷榕高速建设项目砂石转运临时堆料场图斑</t>
  </si>
  <si>
    <r>
      <rPr>
        <sz val="11"/>
        <rFont val="宋体"/>
        <charset val="134"/>
      </rPr>
      <t>附件</t>
    </r>
    <r>
      <rPr>
        <sz val="11"/>
        <rFont val="Calibri"/>
        <charset val="134"/>
      </rPr>
      <t>6</t>
    </r>
  </si>
  <si>
    <r>
      <rPr>
        <b/>
        <sz val="24"/>
        <color rgb="FF000000"/>
        <rFont val="Calibri"/>
        <charset val="134"/>
      </rPr>
      <t>2024</t>
    </r>
    <r>
      <rPr>
        <b/>
        <sz val="24"/>
        <color rgb="FF000000"/>
        <rFont val="宋体"/>
        <charset val="134"/>
      </rPr>
      <t>年雷山县政府性基金收支平衡调整表（草案）（第三次）</t>
    </r>
  </si>
  <si>
    <t>二、地方政府专项债务转贷收入</t>
  </si>
  <si>
    <t>二、地方政府专项债务还本支出</t>
  </si>
  <si>
    <t>四、地方政府专项债务转贷支出</t>
  </si>
  <si>
    <t>五、调出资金</t>
  </si>
  <si>
    <t>六、上年结转收入</t>
  </si>
  <si>
    <t>六、结转安排支出</t>
  </si>
  <si>
    <t>七、下级上解支出</t>
  </si>
  <si>
    <r>
      <rPr>
        <sz val="11"/>
        <rFont val="宋体"/>
        <charset val="134"/>
      </rPr>
      <t>附件</t>
    </r>
    <r>
      <rPr>
        <sz val="11"/>
        <rFont val="Calibri"/>
        <charset val="134"/>
      </rPr>
      <t>7</t>
    </r>
  </si>
  <si>
    <r>
      <rPr>
        <b/>
        <sz val="24"/>
        <rFont val="Calibri"/>
        <charset val="134"/>
      </rPr>
      <t>2024</t>
    </r>
    <r>
      <rPr>
        <b/>
        <sz val="24"/>
        <rFont val="宋体"/>
        <charset val="134"/>
      </rPr>
      <t>年雷山县政府性基金预算收入预算调整表（草案）（第三次）</t>
    </r>
  </si>
  <si>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</si>
  <si>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</si>
  <si>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</si>
  <si>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</si>
  <si>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</si>
  <si>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</si>
  <si>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土地出让价款收入</t>
  </si>
  <si>
    <t>补缴的土地价款</t>
  </si>
  <si>
    <t>划拨土地收入</t>
  </si>
  <si>
    <t>缴纳新增建设用地土地有偿使用费</t>
  </si>
  <si>
    <t>其他土地出让收入</t>
  </si>
  <si>
    <t>七、大中型水库库区基金收入</t>
  </si>
  <si>
    <t>八、彩票公益金收入</t>
  </si>
  <si>
    <t>福利彩票公益金收入</t>
  </si>
  <si>
    <t>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</si>
  <si>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</si>
  <si>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</si>
  <si>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</si>
  <si>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</si>
  <si>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</si>
  <si>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</si>
  <si>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福利彩票销售机构的业务费用</t>
  </si>
  <si>
    <t>体育彩票销售机构的业务费用</t>
  </si>
  <si>
    <t>彩票兑奖周转金</t>
  </si>
  <si>
    <t>彩票发行销售风险基金</t>
  </si>
  <si>
    <t>彩票市场调控资金收入</t>
  </si>
  <si>
    <t>十五、其他政府性基金收入</t>
  </si>
  <si>
    <t>十六、专项债券对应项目专项收入</t>
  </si>
  <si>
    <t>转移性收入</t>
  </si>
  <si>
    <t>政府性基金补助收入</t>
  </si>
  <si>
    <t>政府性基金上解收入</t>
  </si>
  <si>
    <t>上年结余收入</t>
  </si>
  <si>
    <t>调入资金</t>
  </si>
  <si>
    <t>其中：地方政府性基金调入专项收入</t>
  </si>
  <si>
    <t>地方政府专项债务收入</t>
  </si>
  <si>
    <t>地方政府专项债务转贷收入</t>
  </si>
  <si>
    <r>
      <rPr>
        <sz val="11"/>
        <color rgb="FF000000"/>
        <rFont val="宋体"/>
        <charset val="134"/>
      </rPr>
      <t>附件</t>
    </r>
    <r>
      <rPr>
        <sz val="11"/>
        <color rgb="FF000000"/>
        <rFont val="Calibri"/>
        <charset val="134"/>
      </rPr>
      <t>8</t>
    </r>
  </si>
  <si>
    <r>
      <rPr>
        <b/>
        <sz val="24"/>
        <color rgb="FF000000"/>
        <rFont val="Calibri"/>
        <charset val="134"/>
      </rPr>
      <t>2024</t>
    </r>
    <r>
      <rPr>
        <b/>
        <sz val="24"/>
        <color rgb="FF000000"/>
        <rFont val="宋体"/>
        <charset val="134"/>
      </rPr>
      <t>年雷山县政府性基金预算新增（减）支出安排建议情况表（草案）（第三次）</t>
    </r>
  </si>
  <si>
    <t>政府性基金预算</t>
  </si>
  <si>
    <t>其他政府性基金支出</t>
  </si>
  <si>
    <t>008 政府性基金收入</t>
  </si>
  <si>
    <t>其他政府性基金安排的支出</t>
  </si>
  <si>
    <t>2290401</t>
  </si>
  <si>
    <t>国内债务还本</t>
  </si>
  <si>
    <t>51101</t>
  </si>
  <si>
    <t>偿还隐性债务本金。</t>
  </si>
  <si>
    <t>土地拆迁补助</t>
  </si>
  <si>
    <t>征地和拆迁补偿支出</t>
  </si>
  <si>
    <t>2120801</t>
  </si>
  <si>
    <t>基础设施建设</t>
  </si>
  <si>
    <t>50302</t>
  </si>
  <si>
    <t>根据国有土地出让收入扣除成本支出，按照匹配比例匹配。</t>
  </si>
  <si>
    <t>城市基础设施配套费</t>
  </si>
  <si>
    <t>城市环境卫生</t>
  </si>
  <si>
    <t>2121302</t>
  </si>
  <si>
    <t>市场经济不景气，项目建设减少，城市基础设施配套收入减少。</t>
  </si>
  <si>
    <t>债务还本付息</t>
  </si>
  <si>
    <t>国有土地使用权出让金债务还本支出</t>
  </si>
  <si>
    <t>2310411</t>
  </si>
  <si>
    <t>51201</t>
  </si>
  <si>
    <t>偿还专项债券利息。</t>
  </si>
  <si>
    <t>农业生产发展支出</t>
  </si>
  <si>
    <t>2120814</t>
  </si>
  <si>
    <t>附件9</t>
  </si>
  <si>
    <r>
      <rPr>
        <b/>
        <sz val="24"/>
        <color rgb="FF000000"/>
        <rFont val="Calibri"/>
        <charset val="134"/>
      </rPr>
      <t>2024</t>
    </r>
    <r>
      <rPr>
        <b/>
        <sz val="24"/>
        <color rgb="FF000000"/>
        <rFont val="宋体"/>
        <charset val="134"/>
      </rPr>
      <t>年雷山县政府性基金预算支出预算调整表（草案）（第三次）</t>
    </r>
  </si>
  <si>
    <t>预算
调整数</t>
  </si>
  <si>
    <t>备  注</t>
  </si>
  <si>
    <t>3=2+1</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</si>
  <si>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</si>
  <si>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</si>
  <si>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</si>
  <si>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</si>
  <si>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</si>
  <si>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</si>
  <si>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</si>
  <si>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</si>
  <si>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</si>
  <si>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</si>
  <si>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</si>
  <si>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</si>
  <si>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</si>
  <si>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</si>
  <si>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</si>
  <si>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</si>
  <si>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</si>
  <si>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</si>
  <si>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</si>
  <si>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</si>
  <si>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</si>
  <si>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</si>
  <si>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</si>
  <si>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</si>
  <si>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</si>
  <si>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</si>
  <si>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</si>
  <si>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</si>
  <si>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</si>
  <si>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</si>
  <si>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</si>
  <si>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</si>
  <si>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</si>
  <si>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</si>
  <si>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</si>
  <si>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</si>
  <si>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</si>
  <si>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</si>
  <si>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</si>
  <si>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</si>
  <si>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</si>
  <si>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</si>
  <si>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</si>
  <si>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</si>
  <si>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</si>
  <si>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</si>
  <si>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</si>
  <si>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</si>
  <si>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</si>
  <si>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</si>
  <si>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</si>
  <si>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</si>
  <si>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</si>
  <si>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</si>
  <si>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</si>
  <si>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</si>
  <si>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</si>
  <si>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</si>
  <si>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</si>
  <si>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</si>
  <si>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</si>
  <si>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</si>
  <si>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</si>
  <si>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</si>
  <si>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21208</t>
  </si>
  <si>
    <t>国有土地使用权出让收入安排的支出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</si>
  <si>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</si>
  <si>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</si>
  <si>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</si>
  <si>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</si>
  <si>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</si>
  <si>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</si>
  <si>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</si>
  <si>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</si>
  <si>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</si>
  <si>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</si>
  <si>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</si>
  <si>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</si>
  <si>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</si>
  <si>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</si>
  <si>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</si>
  <si>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</si>
  <si>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</si>
  <si>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</si>
  <si>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</si>
  <si>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</si>
  <si>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</si>
  <si>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</si>
  <si>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</si>
  <si>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</si>
  <si>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</si>
  <si>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</si>
  <si>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</si>
  <si>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</si>
  <si>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</si>
  <si>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</si>
  <si>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</si>
  <si>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</si>
  <si>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</si>
  <si>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</si>
  <si>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</si>
  <si>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</si>
  <si>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</si>
  <si>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</si>
  <si>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</si>
  <si>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</si>
  <si>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</si>
  <si>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</si>
  <si>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</si>
  <si>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</si>
  <si>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</si>
  <si>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</si>
  <si>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</si>
  <si>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</si>
  <si>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</si>
  <si>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</si>
  <si>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</si>
  <si>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</si>
  <si>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</si>
  <si>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</si>
  <si>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</si>
  <si>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</si>
  <si>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</si>
  <si>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</si>
  <si>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</si>
  <si>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</si>
  <si>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</si>
  <si>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</si>
  <si>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</si>
  <si>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</si>
  <si>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</si>
  <si>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</si>
  <si>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</si>
  <si>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</si>
  <si>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</si>
  <si>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</si>
  <si>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</si>
  <si>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</si>
  <si>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</si>
  <si>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</si>
  <si>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</si>
  <si>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</si>
  <si>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</si>
  <si>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</si>
  <si>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</si>
  <si>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</si>
  <si>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</si>
  <si>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</si>
  <si>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</si>
  <si>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</si>
  <si>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</si>
  <si>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</si>
  <si>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</si>
  <si>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</si>
  <si>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</si>
  <si>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</si>
  <si>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</si>
  <si>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</si>
  <si>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</si>
  <si>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</si>
  <si>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</si>
  <si>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</si>
  <si>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</si>
  <si>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</si>
  <si>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</si>
  <si>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</si>
  <si>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</si>
  <si>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</si>
  <si>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</si>
  <si>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</si>
  <si>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</si>
  <si>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</si>
  <si>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</si>
  <si>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</si>
  <si>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</si>
  <si>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</si>
  <si>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</si>
  <si>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</si>
  <si>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</si>
  <si>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</si>
  <si>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</si>
  <si>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</si>
  <si>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</si>
  <si>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</si>
  <si>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</si>
  <si>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</si>
  <si>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</si>
  <si>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</si>
  <si>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</si>
  <si>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</si>
  <si>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</si>
  <si>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</si>
  <si>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</si>
  <si>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21372</t>
  </si>
  <si>
    <t>大中型水库移民后期扶持基金支出</t>
  </si>
  <si>
    <t>2137201</t>
  </si>
  <si>
    <t>移民补助</t>
  </si>
  <si>
    <t>2137202</t>
  </si>
  <si>
    <t>2137299</t>
  </si>
  <si>
    <t>其他大中型水库移民后期扶持基金支出</t>
  </si>
  <si>
    <t>21373</t>
  </si>
  <si>
    <t>小型水库移民扶助基金安排的支出</t>
  </si>
  <si>
    <t>2137301</t>
  </si>
  <si>
    <t>2137302</t>
  </si>
  <si>
    <t>2137399</t>
  </si>
  <si>
    <t>其他小型水库移民扶助基金安排的支出</t>
  </si>
  <si>
    <t>21374</t>
  </si>
  <si>
    <t>小型水库移民扶助基金对应专项债务收入安排的支出</t>
  </si>
  <si>
    <t>2137401</t>
  </si>
  <si>
    <t>2137499</t>
  </si>
  <si>
    <t>其他小型水库移民扶助基金对应专项债务收入安排的支出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</si>
  <si>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</si>
  <si>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</si>
  <si>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</si>
  <si>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</si>
  <si>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</si>
  <si>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</si>
  <si>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</si>
  <si>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</si>
  <si>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</si>
  <si>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</si>
  <si>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</si>
  <si>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</si>
  <si>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</si>
  <si>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</si>
  <si>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</si>
  <si>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</si>
  <si>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</si>
  <si>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</si>
  <si>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</si>
  <si>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</si>
  <si>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</si>
  <si>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</si>
  <si>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</si>
  <si>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</si>
  <si>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</si>
  <si>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</si>
  <si>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</si>
  <si>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</si>
  <si>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</si>
  <si>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</si>
  <si>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</si>
  <si>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</si>
  <si>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</si>
  <si>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</si>
  <si>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</si>
  <si>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</si>
  <si>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</si>
  <si>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</si>
  <si>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</si>
  <si>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</si>
  <si>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</si>
  <si>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</si>
  <si>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</si>
  <si>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</si>
  <si>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</si>
  <si>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</si>
  <si>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</si>
  <si>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</si>
  <si>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</si>
  <si>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</si>
  <si>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</si>
  <si>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</si>
  <si>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</si>
  <si>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</si>
  <si>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</si>
  <si>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</si>
  <si>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</si>
  <si>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</si>
  <si>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</si>
  <si>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</si>
  <si>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</si>
  <si>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</si>
  <si>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</si>
  <si>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</si>
  <si>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</si>
  <si>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</si>
  <si>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</si>
  <si>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</si>
  <si>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</si>
  <si>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</si>
  <si>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</si>
  <si>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</si>
  <si>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</si>
  <si>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</si>
  <si>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</si>
  <si>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</si>
  <si>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</si>
  <si>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</si>
  <si>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</si>
  <si>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</si>
  <si>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21562</t>
  </si>
  <si>
    <t>农网还贷资金支出</t>
  </si>
  <si>
    <t>2156201</t>
  </si>
  <si>
    <t>中央农网还贷资金支出</t>
  </si>
  <si>
    <t>2156202</t>
  </si>
  <si>
    <t>地方农网还贷资金支出</t>
  </si>
  <si>
    <t>2156299</t>
  </si>
  <si>
    <t>其他农网还贷资金支出</t>
  </si>
  <si>
    <t>2170402</t>
  </si>
  <si>
    <t>中央特别国债经营基金支出</t>
  </si>
  <si>
    <t>2170403</t>
  </si>
  <si>
    <t>中央特别国债经营基金财务支出</t>
  </si>
  <si>
    <t>22904</t>
  </si>
  <si>
    <t>其他政府性基金及对应专项债务收入安排的支出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</si>
  <si>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</si>
  <si>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</si>
  <si>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</si>
  <si>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</si>
  <si>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</si>
  <si>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</si>
  <si>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</si>
  <si>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</si>
  <si>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</si>
  <si>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</si>
  <si>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</si>
  <si>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</si>
  <si>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</si>
  <si>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</si>
  <si>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</si>
  <si>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</si>
  <si>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</si>
  <si>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</si>
  <si>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</si>
  <si>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</si>
  <si>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</si>
  <si>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</si>
  <si>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</si>
  <si>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</si>
  <si>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2290901</t>
  </si>
  <si>
    <t>抗疫特别国债经营基金支出</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</si>
  <si>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</si>
  <si>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</si>
  <si>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</si>
  <si>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</si>
  <si>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</si>
  <si>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</si>
  <si>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</si>
  <si>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</si>
  <si>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</si>
  <si>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</si>
  <si>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</si>
  <si>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</si>
  <si>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</si>
  <si>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</si>
  <si>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</si>
  <si>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</si>
  <si>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</si>
  <si>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</si>
  <si>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</si>
  <si>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</si>
  <si>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</si>
  <si>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</si>
  <si>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</si>
  <si>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</si>
  <si>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</si>
  <si>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</si>
  <si>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</si>
  <si>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</si>
  <si>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</si>
  <si>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</si>
  <si>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</si>
  <si>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</si>
  <si>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</si>
  <si>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</si>
  <si>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</si>
  <si>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</si>
  <si>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</si>
  <si>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</si>
  <si>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</si>
  <si>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</si>
  <si>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</si>
  <si>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</si>
  <si>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</si>
  <si>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</si>
  <si>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</si>
  <si>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</si>
  <si>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</si>
  <si>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</si>
  <si>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</si>
  <si>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</si>
  <si>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</si>
  <si>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</si>
  <si>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</si>
  <si>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</si>
  <si>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</si>
  <si>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</si>
  <si>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</si>
  <si>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</si>
  <si>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</si>
  <si>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</si>
  <si>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</si>
  <si>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</si>
  <si>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</si>
  <si>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</si>
  <si>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</si>
  <si>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</si>
  <si>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</si>
  <si>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</si>
  <si>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</si>
  <si>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</si>
  <si>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</si>
  <si>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</si>
  <si>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</si>
  <si>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</si>
  <si>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</si>
  <si>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</si>
  <si>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</si>
  <si>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</si>
  <si>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</si>
  <si>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</si>
  <si>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</si>
  <si>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</si>
  <si>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</si>
  <si>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</si>
  <si>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</si>
  <si>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</si>
  <si>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</si>
  <si>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</si>
  <si>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</si>
  <si>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</si>
  <si>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</si>
  <si>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</si>
  <si>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</si>
  <si>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</si>
  <si>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</si>
  <si>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</si>
  <si>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</si>
  <si>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</si>
  <si>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</si>
  <si>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</si>
  <si>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</si>
  <si>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</si>
  <si>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</si>
  <si>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</si>
  <si>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</si>
  <si>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</si>
  <si>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</si>
  <si>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</si>
  <si>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</si>
  <si>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</si>
  <si>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</si>
  <si>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</si>
  <si>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</si>
  <si>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</si>
  <si>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</si>
  <si>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</si>
  <si>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</si>
  <si>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</si>
  <si>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2340202</t>
  </si>
  <si>
    <t>2340203</t>
  </si>
  <si>
    <t>创业担保贷款贴息</t>
  </si>
  <si>
    <t>2340204</t>
  </si>
  <si>
    <t>援企稳岗补贴</t>
  </si>
  <si>
    <t>2340205</t>
  </si>
  <si>
    <t>困难群众基本生活补助</t>
  </si>
  <si>
    <t>2340299</t>
  </si>
  <si>
    <t>其他抗疫相关支出</t>
  </si>
  <si>
    <t>998</t>
  </si>
  <si>
    <t>地方本级支出合计</t>
  </si>
  <si>
    <t>23004</t>
  </si>
  <si>
    <t>政府性基金转移支付</t>
  </si>
  <si>
    <r>
      <rPr>
        <sz val="11"/>
        <rFont val="宋体"/>
        <charset val="134"/>
      </rPr>
      <t>附件</t>
    </r>
    <r>
      <rPr>
        <sz val="11"/>
        <rFont val="Calibri"/>
        <charset val="134"/>
      </rPr>
      <t>10</t>
    </r>
  </si>
  <si>
    <r>
      <rPr>
        <b/>
        <sz val="24"/>
        <color rgb="FF000000"/>
        <rFont val="Calibri"/>
        <charset val="134"/>
      </rPr>
      <t>2024</t>
    </r>
    <r>
      <rPr>
        <b/>
        <sz val="24"/>
        <color rgb="FF000000"/>
        <rFont val="宋体"/>
        <charset val="134"/>
      </rPr>
      <t>年雷山县国有资本预算平衡调整表（草案）（第三次）</t>
    </r>
  </si>
  <si>
    <t>二、上级补助收入</t>
  </si>
  <si>
    <t>二、补助下级支出</t>
  </si>
  <si>
    <t>三、上年结转收入</t>
  </si>
  <si>
    <t>三、调出资金</t>
  </si>
  <si>
    <t>四、结转安排支出</t>
  </si>
  <si>
    <r>
      <rPr>
        <sz val="11"/>
        <color rgb="FF000000"/>
        <rFont val="宋体"/>
        <charset val="134"/>
      </rPr>
      <t>附件</t>
    </r>
    <r>
      <rPr>
        <sz val="11"/>
        <color rgb="FF000000"/>
        <rFont val="Calibri"/>
        <charset val="134"/>
      </rPr>
      <t>11</t>
    </r>
  </si>
  <si>
    <r>
      <rPr>
        <b/>
        <sz val="24"/>
        <color rgb="FF000000"/>
        <rFont val="Calibri"/>
        <charset val="134"/>
      </rPr>
      <t>2024</t>
    </r>
    <r>
      <rPr>
        <b/>
        <sz val="24"/>
        <color rgb="FF000000"/>
        <rFont val="宋体"/>
        <charset val="134"/>
      </rPr>
      <t>年雷山县国有资本经营收入预算调整表（草案）（第三次）</t>
    </r>
  </si>
  <si>
    <t>合计</t>
  </si>
  <si>
    <t>1030601</t>
  </si>
  <si>
    <t>一、利润收入</t>
  </si>
  <si>
    <t>103060103</t>
  </si>
  <si>
    <t>烟草企业利润收入</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</si>
  <si>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</si>
  <si>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</si>
  <si>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</si>
  <si>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</si>
  <si>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</si>
  <si>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</si>
  <si>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</si>
  <si>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</si>
  <si>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</si>
  <si>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</si>
  <si>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</si>
  <si>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</si>
  <si>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</si>
  <si>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</si>
  <si>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</si>
  <si>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</si>
  <si>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</si>
  <si>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</si>
  <si>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</si>
  <si>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</si>
  <si>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</si>
  <si>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</si>
  <si>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</si>
  <si>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</si>
  <si>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</si>
  <si>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</si>
  <si>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</si>
  <si>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</si>
  <si>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</si>
  <si>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</si>
  <si>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</si>
  <si>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</si>
  <si>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</si>
  <si>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</si>
  <si>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</si>
  <si>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</si>
  <si>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</si>
  <si>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</si>
  <si>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</si>
  <si>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</si>
  <si>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</si>
  <si>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</si>
  <si>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</si>
  <si>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</si>
  <si>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</si>
  <si>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</si>
  <si>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</si>
  <si>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</si>
  <si>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</si>
  <si>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</si>
  <si>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</si>
  <si>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</si>
  <si>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</si>
  <si>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</si>
  <si>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</si>
  <si>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</si>
  <si>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</si>
  <si>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t>
  </si>
  <si>
    <t>103060198</t>
  </si>
  <si>
    <t>其他国有资本经营预算企业利润收入</t>
  </si>
  <si>
    <t>1030602</t>
  </si>
  <si>
    <t>二、股利、股息收入</t>
  </si>
  <si>
    <t>103060202</t>
  </si>
  <si>
    <t>国有控股公司股利、股息收入</t>
  </si>
  <si>
    <t>103060203</t>
  </si>
  <si>
    <t>国有参股公司股利、股息收入</t>
  </si>
  <si>
    <t>103060204</t>
  </si>
  <si>
    <t>金融企业股利、股息收入</t>
  </si>
  <si>
    <t>103060298</t>
  </si>
  <si>
    <t>其他国有资本经营预算企业股利、股息收入</t>
  </si>
  <si>
    <t>1030603</t>
  </si>
  <si>
    <t>三、产权转让收入</t>
  </si>
  <si>
    <t>103060301</t>
  </si>
  <si>
    <t>国有股减持收入</t>
  </si>
  <si>
    <t>103060304</t>
  </si>
  <si>
    <t>国有股权、股份转让收入</t>
  </si>
  <si>
    <t>103060305</t>
  </si>
  <si>
    <t>国有独资企业产权转让收入</t>
  </si>
  <si>
    <t>103060307</t>
  </si>
  <si>
    <t>金融企业产权转让收入</t>
  </si>
  <si>
    <t>103060398</t>
  </si>
  <si>
    <t>其他国有资本经营预算企业产权转让收入</t>
  </si>
  <si>
    <t>1030604</t>
  </si>
  <si>
    <t>四、清算收入</t>
  </si>
  <si>
    <t>103060401</t>
  </si>
  <si>
    <t>国有股权、股份清算收入</t>
  </si>
  <si>
    <t>103060402</t>
  </si>
  <si>
    <t>国有独资企业清算收入</t>
  </si>
  <si>
    <t>103060498</t>
  </si>
  <si>
    <t>其他国有资本预算企业清算收入</t>
  </si>
  <si>
    <t>1030698</t>
  </si>
  <si>
    <t>五、其他国有资本经营预算收入</t>
  </si>
  <si>
    <t>国有资本经营预算本级收入小计</t>
  </si>
  <si>
    <t>国有资本经营预算转移支付收入</t>
  </si>
  <si>
    <t>国有资本经营预算上解收入</t>
  </si>
  <si>
    <t>国有资本经营预算上年结余收入</t>
  </si>
  <si>
    <r>
      <rPr>
        <sz val="11"/>
        <color rgb="FF000000"/>
        <rFont val="宋体"/>
        <charset val="134"/>
      </rPr>
      <t>附件</t>
    </r>
    <r>
      <rPr>
        <sz val="11"/>
        <color rgb="FF000000"/>
        <rFont val="Calibri"/>
        <charset val="134"/>
      </rPr>
      <t>12</t>
    </r>
  </si>
  <si>
    <r>
      <rPr>
        <b/>
        <sz val="24"/>
        <color rgb="FF000000"/>
        <rFont val="Calibri"/>
        <charset val="134"/>
      </rPr>
      <t>2024</t>
    </r>
    <r>
      <rPr>
        <b/>
        <sz val="24"/>
        <color rgb="FF000000"/>
        <rFont val="宋体"/>
        <charset val="134"/>
      </rPr>
      <t>年雷山县国有资本经营预算增减支出安排建议情况表（草案）（第三次）</t>
    </r>
  </si>
  <si>
    <t>国有资本经营预算</t>
  </si>
  <si>
    <r>
      <rPr>
        <sz val="11"/>
        <color rgb="FF000000"/>
        <rFont val="宋体"/>
        <charset val="134"/>
      </rPr>
      <t>附件</t>
    </r>
    <r>
      <rPr>
        <sz val="11"/>
        <color rgb="FF000000"/>
        <rFont val="Calibri"/>
        <charset val="134"/>
      </rPr>
      <t>13</t>
    </r>
  </si>
  <si>
    <r>
      <rPr>
        <b/>
        <sz val="24"/>
        <color rgb="FF000000"/>
        <rFont val="Calibri"/>
        <charset val="134"/>
      </rPr>
      <t>2024</t>
    </r>
    <r>
      <rPr>
        <b/>
        <sz val="24"/>
        <color rgb="FF000000"/>
        <rFont val="宋体"/>
        <charset val="134"/>
      </rPr>
      <t>年雷山县国有资本经营支出预算调整表（草案）（第三次）</t>
    </r>
  </si>
  <si>
    <t>科目代码</t>
  </si>
  <si>
    <t>项    目</t>
  </si>
  <si>
    <t>预算调整数</t>
  </si>
  <si>
    <t>22301</t>
  </si>
  <si>
    <t>国有资本经营预算支出</t>
  </si>
  <si>
    <t>2230101</t>
  </si>
  <si>
    <t>厂办大集体改革之初</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</si>
  <si>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</si>
  <si>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</si>
  <si>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</si>
  <si>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</si>
  <si>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</si>
  <si>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</si>
  <si>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</si>
  <si>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</si>
  <si>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</si>
  <si>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</si>
  <si>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</si>
  <si>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</si>
  <si>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</si>
  <si>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</si>
  <si>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</si>
  <si>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</si>
  <si>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</si>
  <si>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</si>
  <si>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</si>
  <si>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</si>
  <si>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</si>
  <si>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</si>
  <si>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</si>
  <si>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</si>
  <si>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</si>
  <si>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</si>
  <si>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</si>
  <si>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</si>
  <si>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</si>
  <si>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</si>
  <si>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</si>
  <si>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</si>
  <si>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</si>
  <si>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</si>
  <si>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</si>
  <si>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</si>
  <si>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</si>
  <si>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</si>
  <si>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</si>
  <si>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</si>
  <si>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</si>
  <si>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</si>
  <si>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</si>
  <si>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</si>
  <si>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国有资本经营预算本级支出合计</t>
  </si>
  <si>
    <t>国有资本经营预算转移支付支出</t>
  </si>
  <si>
    <t>国有资本经营预算上解支出</t>
  </si>
  <si>
    <t>国有资本经营预算调出资金</t>
  </si>
  <si>
    <t>国有资本经营预算年终结余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</si>
</sst>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46">
    <font>
      <sz val="11"/>
      <color indexed="8"/>
      <name val="宋体"/>
      <charset val="134"/>
      <scheme val="minor"/>
    </font>
    <font>
      <sz val="11"/>
      <color rgb="FF000000"/>
      <name val="宋体"/>
      <charset val="134"/>
    </font>
    <font>
      <sz val="11"/>
      <name val="Calibri"/>
      <charset val="134"/>
    </font>
    <font>
      <b/>
      <sz val="24"/>
      <color rgb="FF000000"/>
      <name val="Calibri"/>
      <charset val="134"/>
    </font>
    <font>
      <sz val="11"/>
      <name val="宋体"/>
      <charset val="134"/>
    </font>
    <font>
      <b/>
      <sz val="11"/>
      <name val="Calibri"/>
      <charset val="134"/>
    </font>
    <font>
      <b/>
      <sz val="11"/>
      <color rgb="FF000000"/>
      <name val="Calibri"/>
      <charset val="134"/>
    </font>
    <font>
      <sz val="11"/>
      <color rgb="FF000000"/>
      <name val="Calibri"/>
      <charset val="134"/>
    </font>
    <font>
      <b/>
      <sz val="24"/>
      <name val="Calibri"/>
      <charset val="134"/>
    </font>
    <font>
      <sz val="11"/>
      <name val="宋体"/>
      <charset val="134"/>
      <scheme val="minor"/>
    </font>
    <font>
      <b/>
      <sz val="11"/>
      <name val="黑体"/>
      <charset val="134"/>
    </font>
    <font>
      <b/>
      <sz val="14"/>
      <name val="黑体"/>
      <charset val="134"/>
    </font>
    <font>
      <b/>
      <sz val="11"/>
      <name val="宋体"/>
      <charset val="134"/>
    </font>
    <font>
      <sz val="9"/>
      <name val="宋体"/>
      <charset val="134"/>
    </font>
    <font>
      <b/>
      <sz val="11"/>
      <color rgb="FF000000"/>
      <name val="宋体"/>
      <charset val="134"/>
    </font>
    <font>
      <sz val="11"/>
      <color rgb="FFFF0000"/>
      <name val="Calibri"/>
      <charset val="134"/>
    </font>
    <font>
      <sz val="18"/>
      <color indexed="8"/>
      <name val="宋体"/>
      <charset val="134"/>
      <scheme val="minor"/>
    </font>
    <font>
      <b/>
      <sz val="18"/>
      <name val="宋体"/>
      <charset val="134"/>
    </font>
    <font>
      <sz val="18"/>
      <name val="Calibri"/>
      <charset val="134"/>
    </font>
    <font>
      <sz val="18"/>
      <name val="黑体"/>
      <charset val="134"/>
    </font>
    <font>
      <sz val="48"/>
      <color rgb="FF000000"/>
      <name val="Calibri"/>
      <charset val="134"/>
    </font>
    <font>
      <b/>
      <sz val="48"/>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color rgb="FF000000"/>
      <name val="宋体"/>
      <charset val="134"/>
    </font>
    <font>
      <b/>
      <sz val="24"/>
      <name val="宋体"/>
      <charset val="134"/>
    </font>
    <font>
      <sz val="48"/>
      <color rgb="FF000000"/>
      <name val="宋体"/>
      <charset val="134"/>
    </font>
    <font>
      <b/>
      <sz val="18"/>
      <name val="Calibri"/>
      <charset val="134"/>
    </font>
  </fonts>
  <fills count="35">
    <fill>
      <patternFill patternType="none"/>
    </fill>
    <fill>
      <patternFill patternType="gray125"/>
    </fill>
    <fill>
      <patternFill patternType="solid">
        <fgColor theme="3" tint="0.4"/>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31" fillId="5" borderId="7" applyNumberFormat="0" applyAlignment="0" applyProtection="0">
      <alignment vertical="center"/>
    </xf>
    <xf numFmtId="0" fontId="32" fillId="6" borderId="8" applyNumberFormat="0" applyAlignment="0" applyProtection="0">
      <alignment vertical="center"/>
    </xf>
    <xf numFmtId="0" fontId="33" fillId="6" borderId="7" applyNumberFormat="0" applyAlignment="0" applyProtection="0">
      <alignment vertical="center"/>
    </xf>
    <xf numFmtId="0" fontId="34" fillId="7" borderId="9" applyNumberFormat="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138">
    <xf numFmtId="0" fontId="0" fillId="0" borderId="0" xfId="0" applyFont="1">
      <alignment vertical="center"/>
    </xf>
    <xf numFmtId="0" fontId="1" fillId="0" borderId="0" xfId="0" applyFont="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horizontal="center" vertical="center" wrapText="1"/>
    </xf>
    <xf numFmtId="176" fontId="6" fillId="0" borderId="3" xfId="0" applyNumberFormat="1" applyFont="1" applyBorder="1" applyAlignment="1">
      <alignment horizontal="righ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2" xfId="0" applyFont="1" applyBorder="1" applyAlignment="1">
      <alignment horizontal="left" vertical="center" wrapText="1"/>
    </xf>
    <xf numFmtId="0" fontId="7" fillId="0" borderId="2" xfId="0" applyFont="1" applyBorder="1" applyAlignment="1">
      <alignment horizontal="left" vertical="center" wrapText="1"/>
    </xf>
    <xf numFmtId="176" fontId="7" fillId="0" borderId="3" xfId="0" applyNumberFormat="1" applyFont="1" applyBorder="1" applyAlignment="1">
      <alignment horizontal="right" vertical="center" wrapText="1"/>
    </xf>
    <xf numFmtId="0" fontId="2" fillId="0" borderId="2" xfId="0" applyFont="1" applyBorder="1" applyAlignment="1">
      <alignment horizontal="left" wrapText="1"/>
    </xf>
    <xf numFmtId="0" fontId="5" fillId="0" borderId="2" xfId="0" applyFont="1" applyBorder="1" applyAlignment="1">
      <alignment horizontal="left" wrapText="1"/>
    </xf>
    <xf numFmtId="0" fontId="1" fillId="0" borderId="1" xfId="0" applyFont="1" applyBorder="1" applyAlignment="1">
      <alignment horizontal="center" vertical="center" wrapText="1"/>
    </xf>
    <xf numFmtId="0" fontId="2" fillId="0" borderId="1" xfId="0" applyFont="1" applyBorder="1" applyAlignment="1">
      <alignment horizontal="left" vertical="top"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176" fontId="7" fillId="0" borderId="2" xfId="0" applyNumberFormat="1" applyFont="1" applyBorder="1" applyAlignment="1">
      <alignment horizontal="right" vertical="center" wrapText="1"/>
    </xf>
    <xf numFmtId="0" fontId="7" fillId="0" borderId="2" xfId="0" applyNumberFormat="1" applyFont="1" applyFill="1" applyBorder="1" applyAlignment="1">
      <alignment horizontal="left" vertical="center" wrapText="1"/>
    </xf>
    <xf numFmtId="176" fontId="7" fillId="0" borderId="2" xfId="0" applyNumberFormat="1" applyFont="1" applyFill="1" applyBorder="1" applyAlignment="1">
      <alignment horizontal="right" vertical="center" wrapText="1"/>
    </xf>
    <xf numFmtId="0" fontId="7" fillId="0" borderId="3" xfId="0" applyNumberFormat="1" applyFont="1" applyFill="1" applyBorder="1" applyAlignment="1">
      <alignment horizontal="left" vertical="center" wrapText="1"/>
    </xf>
    <xf numFmtId="0" fontId="7" fillId="0" borderId="1" xfId="0" applyFont="1" applyBorder="1" applyAlignment="1">
      <alignment horizontal="right" vertical="center" wrapText="1"/>
    </xf>
    <xf numFmtId="0" fontId="7" fillId="0" borderId="2" xfId="0" applyFont="1" applyBorder="1" applyAlignment="1">
      <alignment horizontal="center" vertical="center" wrapText="1"/>
    </xf>
    <xf numFmtId="176" fontId="6" fillId="0" borderId="2" xfId="0" applyNumberFormat="1" applyFont="1" applyBorder="1" applyAlignment="1">
      <alignment horizontal="right" vertical="center" wrapText="1"/>
    </xf>
    <xf numFmtId="0" fontId="4" fillId="0" borderId="0" xfId="0" applyFont="1" applyAlignment="1">
      <alignment horizontal="left" wrapText="1"/>
    </xf>
    <xf numFmtId="0" fontId="5" fillId="0" borderId="1" xfId="0" applyFont="1" applyBorder="1" applyAlignment="1">
      <alignment horizontal="left" wrapText="1"/>
    </xf>
    <xf numFmtId="0" fontId="2" fillId="0" borderId="3" xfId="0" applyFont="1" applyBorder="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176" fontId="7" fillId="0" borderId="3" xfId="0" applyNumberFormat="1" applyFont="1" applyFill="1" applyBorder="1" applyAlignment="1">
      <alignment horizontal="right" vertical="center" wrapText="1"/>
    </xf>
    <xf numFmtId="0" fontId="1" fillId="0" borderId="3" xfId="0" applyNumberFormat="1"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8" fillId="0" borderId="0" xfId="0" applyFont="1" applyAlignment="1">
      <alignment horizontal="center" vertical="center" wrapText="1"/>
    </xf>
    <xf numFmtId="0" fontId="2" fillId="0" borderId="2" xfId="0" applyFont="1" applyBorder="1" applyAlignment="1">
      <alignment horizontal="left" vertical="top" wrapText="1"/>
    </xf>
    <xf numFmtId="176" fontId="2" fillId="0" borderId="2" xfId="0" applyNumberFormat="1" applyFont="1" applyBorder="1" applyAlignment="1">
      <alignment horizontal="right" vertical="center" wrapText="1"/>
    </xf>
    <xf numFmtId="0" fontId="0" fillId="0" borderId="0" xfId="0" applyFont="1" applyFill="1">
      <alignment vertical="center"/>
    </xf>
    <xf numFmtId="0" fontId="0" fillId="0" borderId="0" xfId="0" applyFont="1" applyFill="1" applyAlignment="1">
      <alignment horizontal="right" vertical="center"/>
    </xf>
    <xf numFmtId="0" fontId="9" fillId="0" borderId="0" xfId="0" applyFont="1" applyFill="1">
      <alignment vertical="center"/>
    </xf>
    <xf numFmtId="0" fontId="4"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right" vertical="top" wrapText="1"/>
    </xf>
    <xf numFmtId="0" fontId="8" fillId="0" borderId="0" xfId="0" applyFont="1" applyFill="1" applyAlignment="1">
      <alignment horizontal="center" vertical="center" wrapText="1"/>
    </xf>
    <xf numFmtId="0" fontId="8" fillId="0" borderId="0" xfId="0" applyFont="1" applyFill="1" applyAlignment="1">
      <alignment horizontal="righ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4" fillId="0" borderId="0" xfId="0" applyFont="1" applyFill="1" applyAlignment="1">
      <alignment horizontal="right" vertical="top"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right" vertical="center" wrapText="1"/>
    </xf>
    <xf numFmtId="0" fontId="4" fillId="0" borderId="2" xfId="0" applyFont="1" applyBorder="1" applyAlignment="1">
      <alignment horizontal="left" vertical="center" wrapText="1"/>
    </xf>
    <xf numFmtId="0" fontId="2" fillId="0" borderId="2" xfId="0" applyFont="1" applyBorder="1" applyAlignment="1">
      <alignment horizontal="right" vertical="center" wrapText="1"/>
    </xf>
    <xf numFmtId="0" fontId="0" fillId="0" borderId="2" xfId="0" applyFont="1" applyFill="1" applyBorder="1">
      <alignment vertical="center"/>
    </xf>
    <xf numFmtId="0" fontId="0" fillId="0" borderId="2" xfId="0" applyFont="1" applyFill="1" applyBorder="1" applyAlignment="1">
      <alignment horizontal="right" vertical="center"/>
    </xf>
    <xf numFmtId="0" fontId="0" fillId="2" borderId="0" xfId="0" applyFont="1" applyFill="1">
      <alignment vertical="center"/>
    </xf>
    <xf numFmtId="0" fontId="2" fillId="0" borderId="1" xfId="0" applyFont="1" applyBorder="1" applyAlignment="1">
      <alignment horizontal="left"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176" fontId="7" fillId="3" borderId="2" xfId="0" applyNumberFormat="1" applyFont="1" applyFill="1" applyBorder="1" applyAlignment="1">
      <alignment horizontal="righ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176" fontId="7" fillId="2" borderId="3" xfId="0" applyNumberFormat="1" applyFont="1" applyFill="1" applyBorder="1" applyAlignment="1">
      <alignment horizontal="right" vertical="center" wrapText="1"/>
    </xf>
    <xf numFmtId="0" fontId="7" fillId="3"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2" borderId="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2" borderId="3" xfId="0" applyFont="1" applyFill="1" applyBorder="1" applyAlignment="1">
      <alignment horizontal="center" wrapText="1"/>
    </xf>
    <xf numFmtId="0" fontId="2" fillId="3" borderId="2" xfId="0" applyFont="1" applyFill="1" applyBorder="1" applyAlignment="1">
      <alignment horizontal="center" wrapText="1"/>
    </xf>
    <xf numFmtId="176" fontId="2" fillId="3" borderId="2" xfId="0" applyNumberFormat="1" applyFont="1" applyFill="1" applyBorder="1" applyAlignment="1">
      <alignment horizontal="right" vertical="center" wrapText="1"/>
    </xf>
    <xf numFmtId="176" fontId="2" fillId="2" borderId="3" xfId="0" applyNumberFormat="1" applyFont="1" applyFill="1" applyBorder="1" applyAlignment="1">
      <alignment horizontal="right" vertical="center" wrapText="1"/>
    </xf>
    <xf numFmtId="0" fontId="0" fillId="0" borderId="0" xfId="0" applyFont="1" applyFill="1" applyAlignment="1">
      <alignment vertical="center" wrapText="1"/>
    </xf>
    <xf numFmtId="177" fontId="0" fillId="0" borderId="0" xfId="0" applyNumberFormat="1" applyFont="1" applyFill="1" applyAlignment="1">
      <alignment horizontal="right" vertical="center"/>
    </xf>
    <xf numFmtId="0" fontId="1" fillId="0" borderId="0" xfId="0" applyFont="1" applyFill="1" applyAlignment="1">
      <alignment horizontal="left" vertical="center" wrapText="1"/>
    </xf>
    <xf numFmtId="0" fontId="7" fillId="0" borderId="0" xfId="0" applyFont="1" applyFill="1" applyAlignment="1">
      <alignment horizontal="right" vertical="center" wrapText="1"/>
    </xf>
    <xf numFmtId="177" fontId="7" fillId="0" borderId="0" xfId="0" applyNumberFormat="1" applyFont="1" applyFill="1" applyAlignment="1">
      <alignment horizontal="right" vertical="center" wrapText="1"/>
    </xf>
    <xf numFmtId="177" fontId="2" fillId="0" borderId="0" xfId="0" applyNumberFormat="1" applyFont="1" applyFill="1" applyAlignment="1">
      <alignment horizontal="right" vertical="top" wrapText="1"/>
    </xf>
    <xf numFmtId="0" fontId="3" fillId="0" borderId="0" xfId="0" applyFont="1" applyFill="1" applyAlignment="1">
      <alignment horizontal="center" vertical="center" wrapText="1"/>
    </xf>
    <xf numFmtId="0" fontId="3" fillId="0" borderId="0" xfId="0" applyFont="1" applyFill="1" applyAlignment="1">
      <alignment horizontal="right" vertical="center" wrapText="1"/>
    </xf>
    <xf numFmtId="177" fontId="3" fillId="0" borderId="0" xfId="0" applyNumberFormat="1" applyFont="1" applyFill="1" applyAlignment="1">
      <alignment horizontal="right" vertical="center" wrapText="1"/>
    </xf>
    <xf numFmtId="0" fontId="0" fillId="0" borderId="0" xfId="0" applyFont="1" applyFill="1" applyAlignment="1">
      <alignment horizontal="left" vertical="center" wrapText="1"/>
    </xf>
    <xf numFmtId="0" fontId="7" fillId="0" borderId="0" xfId="0" applyFont="1" applyFill="1" applyBorder="1" applyAlignment="1">
      <alignment horizontal="right" vertical="center" wrapText="1"/>
    </xf>
    <xf numFmtId="177" fontId="7" fillId="0" borderId="0" xfId="0" applyNumberFormat="1" applyFont="1" applyFill="1" applyBorder="1" applyAlignment="1">
      <alignment horizontal="right" vertical="center" wrapText="1"/>
    </xf>
    <xf numFmtId="177" fontId="2" fillId="0" borderId="0" xfId="0" applyNumberFormat="1" applyFont="1" applyFill="1" applyBorder="1" applyAlignment="1">
      <alignment horizontal="right" vertical="top" wrapText="1"/>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2" xfId="0" applyFont="1" applyFill="1" applyBorder="1" applyAlignment="1">
      <alignment horizontal="right" vertical="center" wrapText="1"/>
    </xf>
    <xf numFmtId="177" fontId="5" fillId="0" borderId="2" xfId="0" applyNumberFormat="1" applyFont="1" applyFill="1" applyBorder="1" applyAlignment="1">
      <alignment horizontal="right" vertical="center" wrapText="1"/>
    </xf>
    <xf numFmtId="177" fontId="12" fillId="0" borderId="2" xfId="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6" fillId="0" borderId="2" xfId="0" applyFont="1" applyFill="1" applyBorder="1" applyAlignment="1">
      <alignment horizontal="right" vertical="center" wrapText="1"/>
    </xf>
    <xf numFmtId="177" fontId="6" fillId="0" borderId="2" xfId="0" applyNumberFormat="1" applyFont="1" applyFill="1" applyBorder="1" applyAlignment="1">
      <alignment horizontal="right" vertical="center" wrapText="1"/>
    </xf>
    <xf numFmtId="177" fontId="6" fillId="0" borderId="2"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right" vertical="center" wrapText="1"/>
    </xf>
    <xf numFmtId="177" fontId="0" fillId="0" borderId="2" xfId="0" applyNumberFormat="1" applyFont="1" applyFill="1" applyBorder="1" applyAlignment="1">
      <alignment horizontal="right" vertical="center" wrapText="1"/>
    </xf>
    <xf numFmtId="0" fontId="13" fillId="0" borderId="2" xfId="0" applyFont="1" applyFill="1" applyBorder="1" applyAlignment="1" applyProtection="1">
      <alignment vertical="top"/>
      <protection locked="0"/>
    </xf>
    <xf numFmtId="49" fontId="13" fillId="0" borderId="2" xfId="0" applyNumberFormat="1" applyFont="1" applyFill="1" applyBorder="1" applyAlignment="1" applyProtection="1">
      <alignment vertical="top"/>
      <protection locked="0"/>
    </xf>
    <xf numFmtId="0" fontId="0"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176" fontId="6"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right" vertical="center" wrapText="1"/>
    </xf>
    <xf numFmtId="0" fontId="5" fillId="0" borderId="2" xfId="0" applyFont="1" applyBorder="1" applyAlignment="1">
      <alignment horizontal="left" vertical="center" wrapText="1" indent="2"/>
    </xf>
    <xf numFmtId="0" fontId="16" fillId="0" borderId="0" xfId="0" applyFont="1" applyAlignment="1">
      <alignment vertical="center" wrapText="1"/>
    </xf>
    <xf numFmtId="0" fontId="16" fillId="0" borderId="0" xfId="0" applyFont="1">
      <alignment vertical="center"/>
    </xf>
    <xf numFmtId="0" fontId="17" fillId="3" borderId="0" xfId="0" applyFont="1" applyFill="1" applyAlignment="1">
      <alignment horizontal="center" vertical="center" wrapText="1"/>
    </xf>
    <xf numFmtId="0" fontId="18" fillId="0" borderId="0" xfId="0" applyFont="1" applyAlignment="1">
      <alignment horizontal="left" vertical="top" wrapText="1"/>
    </xf>
    <xf numFmtId="0" fontId="19" fillId="3" borderId="0" xfId="0" applyFont="1" applyFill="1" applyAlignment="1">
      <alignment horizontal="left" vertical="center" wrapText="1"/>
    </xf>
    <xf numFmtId="0" fontId="2" fillId="3" borderId="0" xfId="0" applyFont="1" applyFill="1" applyAlignment="1">
      <alignment horizontal="left" wrapText="1"/>
    </xf>
    <xf numFmtId="0" fontId="7" fillId="3" borderId="0" xfId="0" applyFont="1" applyFill="1" applyAlignment="1">
      <alignment horizontal="left" vertical="center" wrapText="1"/>
    </xf>
    <xf numFmtId="0" fontId="4" fillId="3" borderId="0" xfId="0" applyFont="1" applyFill="1" applyAlignment="1">
      <alignment horizontal="left" vertical="top" wrapText="1"/>
    </xf>
    <xf numFmtId="0" fontId="20" fillId="3" borderId="0" xfId="0" applyFont="1" applyFill="1" applyAlignment="1">
      <alignment horizontal="center" vertical="center" wrapText="1"/>
    </xf>
    <xf numFmtId="0" fontId="21" fillId="3" borderId="0" xfId="0" applyFont="1" applyFill="1" applyAlignment="1">
      <alignment horizontal="center" vertical="center" wrapText="1"/>
    </xf>
    <xf numFmtId="0" fontId="7" fillId="3" borderId="0" xfId="0" applyFont="1" applyFill="1" applyAlignment="1">
      <alignment horizontal="center" vertical="center" wrapText="1"/>
    </xf>
    <xf numFmtId="0" fontId="6" fillId="3" borderId="0" xfId="0" applyFont="1" applyFill="1" applyAlignment="1">
      <alignment horizontal="right" vertical="center" wrapText="1"/>
    </xf>
    <xf numFmtId="0" fontId="6" fillId="3" borderId="0" xfId="0" applyFont="1" applyFill="1" applyAlignment="1">
      <alignment horizontal="left" vertical="center" wrapText="1"/>
    </xf>
    <xf numFmtId="49" fontId="6" fillId="3" borderId="0" xfId="0" applyNumberFormat="1"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none"/>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topLeftCell="A2" workbookViewId="0">
      <selection activeCell="L13" sqref="L13"/>
    </sheetView>
  </sheetViews>
  <sheetFormatPr defaultColWidth="9" defaultRowHeight="13.5" outlineLevelCol="1"/>
  <cols>
    <col min="1" max="1" width="59.475" customWidth="1"/>
    <col min="2" max="2" width="77.3833333333333" customWidth="1"/>
  </cols>
  <sheetData>
    <row r="1" ht="38" customHeight="1" spans="1:2">
      <c r="A1" s="129" t="s">
        <v>0</v>
      </c>
      <c r="B1" s="130" t="s">
        <v>0</v>
      </c>
    </row>
    <row r="2" ht="55" customHeight="1" spans="1:2">
      <c r="A2" s="131" t="s">
        <v>1</v>
      </c>
      <c r="B2" s="130" t="s">
        <v>0</v>
      </c>
    </row>
    <row r="3" ht="189" customHeight="1" spans="1:2">
      <c r="A3" s="132" t="s">
        <v>2</v>
      </c>
      <c r="B3" s="133"/>
    </row>
    <row r="4" ht="30" customHeight="1" spans="1:2">
      <c r="A4" s="129" t="s">
        <v>0</v>
      </c>
      <c r="B4" s="134" t="s">
        <v>0</v>
      </c>
    </row>
    <row r="5" ht="23" customHeight="1" spans="1:2">
      <c r="A5" s="129" t="s">
        <v>0</v>
      </c>
      <c r="B5" s="134" t="s">
        <v>0</v>
      </c>
    </row>
    <row r="6" ht="26" customHeight="1" spans="1:2">
      <c r="A6" s="129" t="s">
        <v>0</v>
      </c>
      <c r="B6" s="134" t="s">
        <v>0</v>
      </c>
    </row>
    <row r="7" ht="23" customHeight="1" spans="1:2">
      <c r="A7" s="129" t="s">
        <v>0</v>
      </c>
      <c r="B7" s="129" t="s">
        <v>0</v>
      </c>
    </row>
    <row r="8" ht="23" customHeight="1" spans="1:2">
      <c r="A8" s="135" t="s">
        <v>3</v>
      </c>
      <c r="B8" s="136" t="s">
        <v>4</v>
      </c>
    </row>
    <row r="9" ht="23" customHeight="1" spans="1:2">
      <c r="A9" s="135" t="s">
        <v>5</v>
      </c>
      <c r="B9" s="136" t="s">
        <v>6</v>
      </c>
    </row>
    <row r="10" ht="23" customHeight="1" spans="1:2">
      <c r="A10" s="135" t="s">
        <v>7</v>
      </c>
      <c r="B10" s="137" t="s">
        <v>8</v>
      </c>
    </row>
  </sheetData>
  <mergeCells count="1">
    <mergeCell ref="A3:B3"/>
  </mergeCells>
  <pageMargins left="0.75" right="0.75" top="1" bottom="1" header="0.5" footer="0.5"/>
  <pageSetup paperSize="9" scale="96"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4" workbookViewId="0">
      <selection activeCell="L13" sqref="L13"/>
    </sheetView>
  </sheetViews>
  <sheetFormatPr defaultColWidth="9" defaultRowHeight="13.5" outlineLevelCol="7"/>
  <cols>
    <col min="1" max="1" width="41.15" customWidth="1"/>
    <col min="2" max="2" width="28" customWidth="1"/>
    <col min="3" max="3" width="28.625" customWidth="1"/>
    <col min="4" max="4" width="25.25" customWidth="1"/>
    <col min="5" max="5" width="21.7416666666667" customWidth="1"/>
  </cols>
  <sheetData>
    <row r="1" ht="23" customHeight="1" spans="1:5">
      <c r="A1" s="35" t="s">
        <v>3059</v>
      </c>
      <c r="B1" s="39" t="s">
        <v>0</v>
      </c>
      <c r="C1" s="39" t="s">
        <v>0</v>
      </c>
      <c r="D1" s="39" t="s">
        <v>0</v>
      </c>
      <c r="E1" s="40" t="s">
        <v>0</v>
      </c>
    </row>
    <row r="2" ht="30" customHeight="1" spans="1:5">
      <c r="A2" s="41" t="s">
        <v>3060</v>
      </c>
      <c r="B2" s="41" t="s">
        <v>0</v>
      </c>
      <c r="C2" s="41" t="s">
        <v>0</v>
      </c>
      <c r="D2" s="41" t="s">
        <v>0</v>
      </c>
      <c r="E2" s="41" t="s">
        <v>0</v>
      </c>
    </row>
    <row r="3" ht="23" customHeight="1" spans="1:5">
      <c r="A3" s="4" t="s">
        <v>25</v>
      </c>
      <c r="B3" s="5" t="s">
        <v>0</v>
      </c>
      <c r="C3" s="5" t="s">
        <v>0</v>
      </c>
      <c r="D3" s="5" t="s">
        <v>0</v>
      </c>
      <c r="E3" s="6" t="s">
        <v>26</v>
      </c>
    </row>
    <row r="4" ht="36" customHeight="1" spans="1:5">
      <c r="A4" s="7" t="s">
        <v>126</v>
      </c>
      <c r="B4" s="7" t="s">
        <v>31</v>
      </c>
      <c r="C4" s="7" t="s">
        <v>32</v>
      </c>
      <c r="D4" s="7" t="s">
        <v>33</v>
      </c>
      <c r="E4" s="7" t="s">
        <v>29</v>
      </c>
    </row>
    <row r="5" ht="45" customHeight="1" spans="1:5">
      <c r="A5" s="7" t="s">
        <v>0</v>
      </c>
      <c r="B5" s="7" t="s">
        <v>0</v>
      </c>
      <c r="C5" s="7" t="s">
        <v>0</v>
      </c>
      <c r="D5" s="7" t="s">
        <v>0</v>
      </c>
      <c r="E5" s="7" t="s">
        <v>0</v>
      </c>
    </row>
    <row r="6" ht="30" customHeight="1" spans="1:5">
      <c r="A6" s="7" t="s">
        <v>67</v>
      </c>
      <c r="B6" s="7" t="s">
        <v>35</v>
      </c>
      <c r="C6" s="7" t="s">
        <v>36</v>
      </c>
      <c r="D6" s="7" t="s">
        <v>37</v>
      </c>
      <c r="E6" s="7" t="s">
        <v>38</v>
      </c>
    </row>
    <row r="7" ht="28" customHeight="1" spans="1:5">
      <c r="A7" s="15" t="s">
        <v>3061</v>
      </c>
      <c r="B7" s="25">
        <v>0</v>
      </c>
      <c r="C7" s="25">
        <v>0</v>
      </c>
      <c r="D7" s="25">
        <f t="shared" ref="D7:D44" si="0">SUM(B7:C7)</f>
        <v>0</v>
      </c>
      <c r="E7" s="16" t="s">
        <v>0</v>
      </c>
    </row>
    <row r="8" ht="28" customHeight="1" spans="1:5">
      <c r="A8" s="15" t="s">
        <v>3062</v>
      </c>
      <c r="B8" s="25">
        <v>0</v>
      </c>
      <c r="C8" s="25">
        <v>0</v>
      </c>
      <c r="D8" s="25">
        <f t="shared" si="0"/>
        <v>0</v>
      </c>
      <c r="E8" s="16" t="s">
        <v>0</v>
      </c>
    </row>
    <row r="9" ht="28" customHeight="1" spans="1:8">
      <c r="A9" s="15" t="s">
        <v>3063</v>
      </c>
      <c r="B9" s="25">
        <v>0</v>
      </c>
      <c r="C9" s="25">
        <v>0</v>
      </c>
      <c r="D9" s="25">
        <f t="shared" si="0"/>
        <v>0</v>
      </c>
      <c r="E9" s="16" t="s">
        <v>0</v>
      </c>
      <c r="H9">
        <v>8</v>
      </c>
    </row>
    <row r="10" ht="28" customHeight="1" spans="1:5">
      <c r="A10" s="15" t="s">
        <v>3064</v>
      </c>
      <c r="B10" s="25">
        <v>0</v>
      </c>
      <c r="C10" s="25">
        <v>0</v>
      </c>
      <c r="D10" s="25">
        <f t="shared" si="0"/>
        <v>0</v>
      </c>
      <c r="E10" s="16" t="s">
        <v>0</v>
      </c>
    </row>
    <row r="11" ht="28" customHeight="1" spans="1:5">
      <c r="A11" s="15" t="s">
        <v>3065</v>
      </c>
      <c r="B11" s="25">
        <v>0</v>
      </c>
      <c r="C11" s="25">
        <v>0</v>
      </c>
      <c r="D11" s="25">
        <f t="shared" si="0"/>
        <v>0</v>
      </c>
      <c r="E11" s="16" t="s">
        <v>0</v>
      </c>
    </row>
    <row r="12" ht="28" customHeight="1" spans="1:5">
      <c r="A12" s="15" t="s">
        <v>3066</v>
      </c>
      <c r="B12" s="25">
        <f>SUM(B13:B17)</f>
        <v>12100</v>
      </c>
      <c r="C12" s="25">
        <f>SUM(C13:C17)</f>
        <v>17792</v>
      </c>
      <c r="D12" s="25">
        <f t="shared" si="0"/>
        <v>29892</v>
      </c>
      <c r="E12" s="16" t="s">
        <v>0</v>
      </c>
    </row>
    <row r="13" ht="28" customHeight="1" spans="1:5">
      <c r="A13" s="15" t="s">
        <v>3067</v>
      </c>
      <c r="B13" s="25">
        <v>12100</v>
      </c>
      <c r="C13" s="25">
        <f>9092+8700</f>
        <v>17792</v>
      </c>
      <c r="D13" s="25">
        <f t="shared" si="0"/>
        <v>29892</v>
      </c>
      <c r="E13" s="16" t="s">
        <v>0</v>
      </c>
    </row>
    <row r="14" ht="28" customHeight="1" spans="1:5">
      <c r="A14" s="15" t="s">
        <v>3068</v>
      </c>
      <c r="B14" s="25">
        <v>0</v>
      </c>
      <c r="C14" s="25">
        <v>0</v>
      </c>
      <c r="D14" s="25">
        <f t="shared" si="0"/>
        <v>0</v>
      </c>
      <c r="E14" s="16" t="s">
        <v>0</v>
      </c>
    </row>
    <row r="15" ht="28" customHeight="1" spans="1:5">
      <c r="A15" s="15" t="s">
        <v>3069</v>
      </c>
      <c r="B15" s="25">
        <v>0</v>
      </c>
      <c r="C15" s="25">
        <v>0</v>
      </c>
      <c r="D15" s="25">
        <f t="shared" si="0"/>
        <v>0</v>
      </c>
      <c r="E15" s="16" t="s">
        <v>0</v>
      </c>
    </row>
    <row r="16" ht="28" customHeight="1" spans="1:5">
      <c r="A16" s="15" t="s">
        <v>3070</v>
      </c>
      <c r="B16" s="25">
        <v>0</v>
      </c>
      <c r="C16" s="25">
        <v>0</v>
      </c>
      <c r="D16" s="25">
        <f t="shared" si="0"/>
        <v>0</v>
      </c>
      <c r="E16" s="16" t="s">
        <v>0</v>
      </c>
    </row>
    <row r="17" ht="28" customHeight="1" spans="1:5">
      <c r="A17" s="15" t="s">
        <v>3071</v>
      </c>
      <c r="B17" s="25">
        <v>0</v>
      </c>
      <c r="C17" s="25">
        <v>0</v>
      </c>
      <c r="D17" s="25">
        <f t="shared" si="0"/>
        <v>0</v>
      </c>
      <c r="E17" s="16" t="s">
        <v>0</v>
      </c>
    </row>
    <row r="18" ht="28" customHeight="1" spans="1:5">
      <c r="A18" s="15" t="s">
        <v>3072</v>
      </c>
      <c r="B18" s="25">
        <v>0</v>
      </c>
      <c r="C18" s="25">
        <v>0</v>
      </c>
      <c r="D18" s="25">
        <f t="shared" si="0"/>
        <v>0</v>
      </c>
      <c r="E18" s="16" t="s">
        <v>0</v>
      </c>
    </row>
    <row r="19" ht="28" customHeight="1" spans="1:5">
      <c r="A19" s="15" t="s">
        <v>3073</v>
      </c>
      <c r="B19" s="25">
        <f>SUM(B20:B21)</f>
        <v>0</v>
      </c>
      <c r="C19" s="25">
        <f>SUM(C20:C21)</f>
        <v>0</v>
      </c>
      <c r="D19" s="25">
        <f t="shared" si="0"/>
        <v>0</v>
      </c>
      <c r="E19" s="16" t="s">
        <v>0</v>
      </c>
    </row>
    <row r="20" ht="28" customHeight="1" spans="1:5">
      <c r="A20" s="15" t="s">
        <v>3074</v>
      </c>
      <c r="B20" s="25">
        <v>0</v>
      </c>
      <c r="C20" s="25">
        <v>0</v>
      </c>
      <c r="D20" s="25">
        <f t="shared" si="0"/>
        <v>0</v>
      </c>
      <c r="E20" s="16" t="s">
        <v>0</v>
      </c>
    </row>
    <row r="21" ht="28" customHeight="1" spans="1:5">
      <c r="A21" s="15" t="s">
        <v>3075</v>
      </c>
      <c r="B21" s="25">
        <v>0</v>
      </c>
      <c r="C21" s="25">
        <v>0</v>
      </c>
      <c r="D21" s="25">
        <f t="shared" si="0"/>
        <v>0</v>
      </c>
      <c r="E21" s="16" t="s">
        <v>0</v>
      </c>
    </row>
    <row r="22" ht="28" customHeight="1" spans="1:5">
      <c r="A22" s="15" t="s">
        <v>3076</v>
      </c>
      <c r="B22" s="25">
        <v>250</v>
      </c>
      <c r="C22" s="25">
        <v>-217</v>
      </c>
      <c r="D22" s="25">
        <f t="shared" si="0"/>
        <v>33</v>
      </c>
      <c r="E22" s="16" t="s">
        <v>0</v>
      </c>
    </row>
    <row r="23" ht="28" customHeight="1" spans="1:5">
      <c r="A23" s="15" t="s">
        <v>3077</v>
      </c>
      <c r="B23" s="25">
        <v>0</v>
      </c>
      <c r="C23" s="25">
        <v>0</v>
      </c>
      <c r="D23" s="25">
        <f t="shared" si="0"/>
        <v>0</v>
      </c>
      <c r="E23" s="16" t="s">
        <v>0</v>
      </c>
    </row>
    <row r="24" ht="28" customHeight="1" spans="1:5">
      <c r="A24" s="15" t="s">
        <v>3078</v>
      </c>
      <c r="B24" s="25">
        <v>0</v>
      </c>
      <c r="C24" s="25">
        <v>0</v>
      </c>
      <c r="D24" s="25">
        <f t="shared" si="0"/>
        <v>0</v>
      </c>
      <c r="E24" s="16" t="s">
        <v>0</v>
      </c>
    </row>
    <row r="25" ht="28" customHeight="1" spans="1:5">
      <c r="A25" s="15" t="s">
        <v>3079</v>
      </c>
      <c r="B25" s="25">
        <v>0</v>
      </c>
      <c r="C25" s="25">
        <v>0</v>
      </c>
      <c r="D25" s="25">
        <f t="shared" si="0"/>
        <v>0</v>
      </c>
      <c r="E25" s="16" t="s">
        <v>0</v>
      </c>
    </row>
    <row r="26" ht="28" customHeight="1" spans="1:5">
      <c r="A26" s="15" t="s">
        <v>3080</v>
      </c>
      <c r="B26" s="25">
        <v>400</v>
      </c>
      <c r="C26" s="25">
        <v>12</v>
      </c>
      <c r="D26" s="25">
        <f t="shared" si="0"/>
        <v>412</v>
      </c>
      <c r="E26" s="16" t="s">
        <v>0</v>
      </c>
    </row>
    <row r="27" ht="28" customHeight="1" spans="1:5">
      <c r="A27" s="15" t="s">
        <v>3081</v>
      </c>
      <c r="B27" s="25">
        <f>SUM(B28:B32)</f>
        <v>0</v>
      </c>
      <c r="C27" s="25">
        <f>SUM(C28:C32)</f>
        <v>0</v>
      </c>
      <c r="D27" s="25">
        <f t="shared" si="0"/>
        <v>0</v>
      </c>
      <c r="E27" s="16" t="s">
        <v>0</v>
      </c>
    </row>
    <row r="28" ht="28" customHeight="1" spans="1:5">
      <c r="A28" s="15" t="s">
        <v>3082</v>
      </c>
      <c r="B28" s="25">
        <v>0</v>
      </c>
      <c r="C28" s="25">
        <v>0</v>
      </c>
      <c r="D28" s="25">
        <f t="shared" si="0"/>
        <v>0</v>
      </c>
      <c r="E28" s="16" t="s">
        <v>0</v>
      </c>
    </row>
    <row r="29" ht="28" customHeight="1" spans="1:5">
      <c r="A29" s="15" t="s">
        <v>3083</v>
      </c>
      <c r="B29" s="25">
        <v>0</v>
      </c>
      <c r="C29" s="25">
        <v>0</v>
      </c>
      <c r="D29" s="25">
        <f t="shared" si="0"/>
        <v>0</v>
      </c>
      <c r="E29" s="16" t="s">
        <v>0</v>
      </c>
    </row>
    <row r="30" ht="28" customHeight="1" spans="1:5">
      <c r="A30" s="15" t="s">
        <v>3084</v>
      </c>
      <c r="B30" s="25">
        <v>0</v>
      </c>
      <c r="C30" s="25">
        <v>0</v>
      </c>
      <c r="D30" s="25">
        <f t="shared" si="0"/>
        <v>0</v>
      </c>
      <c r="E30" s="16" t="s">
        <v>0</v>
      </c>
    </row>
    <row r="31" ht="28" customHeight="1" spans="1:5">
      <c r="A31" s="15" t="s">
        <v>3085</v>
      </c>
      <c r="B31" s="25">
        <v>0</v>
      </c>
      <c r="C31" s="25">
        <v>0</v>
      </c>
      <c r="D31" s="25">
        <f t="shared" si="0"/>
        <v>0</v>
      </c>
      <c r="E31" s="16" t="s">
        <v>0</v>
      </c>
    </row>
    <row r="32" ht="28" customHeight="1" spans="1:5">
      <c r="A32" s="15" t="s">
        <v>3086</v>
      </c>
      <c r="B32" s="25">
        <v>0</v>
      </c>
      <c r="C32" s="25">
        <v>0</v>
      </c>
      <c r="D32" s="25">
        <f t="shared" si="0"/>
        <v>0</v>
      </c>
      <c r="E32" s="16" t="s">
        <v>0</v>
      </c>
    </row>
    <row r="33" ht="28" customHeight="1" spans="1:5">
      <c r="A33" s="15" t="s">
        <v>3087</v>
      </c>
      <c r="B33" s="25">
        <v>0</v>
      </c>
      <c r="C33" s="25">
        <v>5464</v>
      </c>
      <c r="D33" s="25">
        <f t="shared" si="0"/>
        <v>5464</v>
      </c>
      <c r="E33" s="16" t="s">
        <v>0</v>
      </c>
    </row>
    <row r="34" ht="28" customHeight="1" spans="1:5">
      <c r="A34" s="15" t="s">
        <v>3088</v>
      </c>
      <c r="B34" s="25">
        <v>300</v>
      </c>
      <c r="C34" s="25">
        <v>649</v>
      </c>
      <c r="D34" s="25">
        <f t="shared" si="0"/>
        <v>949</v>
      </c>
      <c r="E34" s="16" t="s">
        <v>0</v>
      </c>
    </row>
    <row r="35" ht="28" customHeight="1" spans="1:5">
      <c r="A35" s="12" t="s">
        <v>122</v>
      </c>
      <c r="B35" s="31">
        <f>SUM(B7:B12,B18:B19,B22:B27,B33:B34)</f>
        <v>13050</v>
      </c>
      <c r="C35" s="31">
        <f>SUM(C7:C12,C18:C19,C22:C27,C33:C34)</f>
        <v>23700</v>
      </c>
      <c r="D35" s="31">
        <f t="shared" si="0"/>
        <v>36750</v>
      </c>
      <c r="E35" s="16" t="s">
        <v>0</v>
      </c>
    </row>
    <row r="36" ht="28" customHeight="1" spans="1:5">
      <c r="A36" s="12" t="s">
        <v>3089</v>
      </c>
      <c r="B36" s="31">
        <f>SUM(B37:B43)</f>
        <v>4061</v>
      </c>
      <c r="C36" s="31">
        <f>SUM(C37:C43)</f>
        <v>6607</v>
      </c>
      <c r="D36" s="31">
        <f t="shared" si="0"/>
        <v>10668</v>
      </c>
      <c r="E36" s="16" t="s">
        <v>0</v>
      </c>
    </row>
    <row r="37" ht="28" customHeight="1" spans="1:5">
      <c r="A37" s="15" t="s">
        <v>3090</v>
      </c>
      <c r="B37" s="25">
        <v>202</v>
      </c>
      <c r="C37" s="25">
        <v>6631</v>
      </c>
      <c r="D37" s="25">
        <f t="shared" si="0"/>
        <v>6833</v>
      </c>
      <c r="E37" s="16" t="s">
        <v>0</v>
      </c>
    </row>
    <row r="38" ht="28" customHeight="1" spans="1:5">
      <c r="A38" s="15" t="s">
        <v>3091</v>
      </c>
      <c r="B38" s="25">
        <v>0</v>
      </c>
      <c r="C38" s="25">
        <v>0</v>
      </c>
      <c r="D38" s="25">
        <f t="shared" si="0"/>
        <v>0</v>
      </c>
      <c r="E38" s="16" t="s">
        <v>0</v>
      </c>
    </row>
    <row r="39" ht="28" customHeight="1" spans="1:5">
      <c r="A39" s="15" t="s">
        <v>3092</v>
      </c>
      <c r="B39" s="25">
        <v>3857</v>
      </c>
      <c r="C39" s="25">
        <v>-24</v>
      </c>
      <c r="D39" s="25">
        <f t="shared" si="0"/>
        <v>3833</v>
      </c>
      <c r="E39" s="16" t="s">
        <v>0</v>
      </c>
    </row>
    <row r="40" ht="28" customHeight="1" spans="1:5">
      <c r="A40" s="15" t="s">
        <v>3093</v>
      </c>
      <c r="B40" s="25">
        <v>0</v>
      </c>
      <c r="C40" s="25">
        <v>0</v>
      </c>
      <c r="D40" s="25">
        <f t="shared" si="0"/>
        <v>0</v>
      </c>
      <c r="E40" s="16" t="s">
        <v>0</v>
      </c>
    </row>
    <row r="41" ht="28" customHeight="1" spans="1:5">
      <c r="A41" s="15" t="s">
        <v>3094</v>
      </c>
      <c r="B41" s="25">
        <v>0</v>
      </c>
      <c r="C41" s="25">
        <v>0</v>
      </c>
      <c r="D41" s="25">
        <f t="shared" si="0"/>
        <v>0</v>
      </c>
      <c r="E41" s="16" t="s">
        <v>0</v>
      </c>
    </row>
    <row r="42" ht="28" customHeight="1" spans="1:5">
      <c r="A42" s="15" t="s">
        <v>3095</v>
      </c>
      <c r="B42" s="25">
        <v>0</v>
      </c>
      <c r="C42" s="25">
        <v>0</v>
      </c>
      <c r="D42" s="25">
        <f t="shared" si="0"/>
        <v>0</v>
      </c>
      <c r="E42" s="16" t="s">
        <v>0</v>
      </c>
    </row>
    <row r="43" ht="28" customHeight="1" spans="1:5">
      <c r="A43" s="15" t="s">
        <v>3096</v>
      </c>
      <c r="B43" s="25">
        <v>2</v>
      </c>
      <c r="C43" s="25"/>
      <c r="D43" s="25">
        <f t="shared" si="0"/>
        <v>2</v>
      </c>
      <c r="E43" s="16" t="s">
        <v>0</v>
      </c>
    </row>
    <row r="44" ht="28" customHeight="1" spans="1:5">
      <c r="A44" s="12" t="s">
        <v>59</v>
      </c>
      <c r="B44" s="31">
        <f>SUM(B35:B36)</f>
        <v>17111</v>
      </c>
      <c r="C44" s="31">
        <f>SUM(C35:C36)</f>
        <v>30307</v>
      </c>
      <c r="D44" s="31">
        <f t="shared" si="0"/>
        <v>47418</v>
      </c>
      <c r="E44" s="16" t="s">
        <v>0</v>
      </c>
    </row>
  </sheetData>
  <mergeCells count="6">
    <mergeCell ref="A2:E2"/>
    <mergeCell ref="A4:A5"/>
    <mergeCell ref="B4:B5"/>
    <mergeCell ref="C4:C5"/>
    <mergeCell ref="D4:D5"/>
    <mergeCell ref="E4:E5"/>
  </mergeCells>
  <printOptions horizontalCentered="1"/>
  <pageMargins left="0.700694444444445" right="0.700694444444445" top="0.751388888888889" bottom="0.751388888888889" header="0.298611111111111" footer="0.298611111111111"/>
  <pageSetup paperSize="9" scale="7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workbookViewId="0">
      <selection activeCell="L13" sqref="L13"/>
    </sheetView>
  </sheetViews>
  <sheetFormatPr defaultColWidth="9" defaultRowHeight="13.5"/>
  <cols>
    <col min="1" max="1" width="16.95" customWidth="1"/>
    <col min="2" max="2" width="14.7666666666667" customWidth="1"/>
    <col min="3" max="3" width="17.5" customWidth="1"/>
    <col min="4" max="4" width="17.375" customWidth="1"/>
    <col min="5" max="5" width="12.575" customWidth="1"/>
    <col min="6" max="6" width="17.125" customWidth="1"/>
    <col min="7" max="7" width="17.225" customWidth="1"/>
    <col min="8" max="8" width="23.125" customWidth="1"/>
    <col min="9" max="9" width="18.1833333333333" customWidth="1"/>
  </cols>
  <sheetData>
    <row r="1" ht="23" customHeight="1" spans="1:9">
      <c r="A1" s="1" t="s">
        <v>3097</v>
      </c>
      <c r="B1" s="2" t="s">
        <v>0</v>
      </c>
      <c r="C1" s="2" t="s">
        <v>0</v>
      </c>
      <c r="D1" s="2" t="s">
        <v>0</v>
      </c>
      <c r="E1" s="2" t="s">
        <v>0</v>
      </c>
      <c r="F1" s="2" t="s">
        <v>0</v>
      </c>
      <c r="G1" s="2" t="s">
        <v>0</v>
      </c>
      <c r="H1" s="2" t="s">
        <v>0</v>
      </c>
      <c r="I1" s="2" t="s">
        <v>0</v>
      </c>
    </row>
    <row r="2" ht="30" customHeight="1" spans="1:9">
      <c r="A2" s="3" t="s">
        <v>3098</v>
      </c>
      <c r="B2" s="3" t="s">
        <v>0</v>
      </c>
      <c r="C2" s="3" t="s">
        <v>0</v>
      </c>
      <c r="D2" s="3" t="s">
        <v>0</v>
      </c>
      <c r="E2" s="3" t="s">
        <v>0</v>
      </c>
      <c r="F2" s="3" t="s">
        <v>0</v>
      </c>
      <c r="G2" s="3" t="s">
        <v>0</v>
      </c>
      <c r="H2" s="3" t="s">
        <v>0</v>
      </c>
      <c r="I2" s="3" t="s">
        <v>0</v>
      </c>
    </row>
    <row r="3" ht="24" customHeight="1" spans="1:9">
      <c r="A3" s="20" t="s">
        <v>25</v>
      </c>
      <c r="B3" s="20"/>
      <c r="C3" s="21" t="s">
        <v>0</v>
      </c>
      <c r="D3" s="21" t="s">
        <v>0</v>
      </c>
      <c r="E3" s="21" t="s">
        <v>0</v>
      </c>
      <c r="F3" s="21" t="s">
        <v>0</v>
      </c>
      <c r="G3" s="21" t="s">
        <v>0</v>
      </c>
      <c r="H3" s="21" t="s">
        <v>0</v>
      </c>
      <c r="I3" s="29" t="s">
        <v>26</v>
      </c>
    </row>
    <row r="4" ht="23" customHeight="1" spans="1:9">
      <c r="A4" s="22" t="s">
        <v>126</v>
      </c>
      <c r="B4" s="24" t="s">
        <v>128</v>
      </c>
      <c r="C4" s="24" t="s">
        <v>130</v>
      </c>
      <c r="D4" s="23" t="s">
        <v>131</v>
      </c>
      <c r="E4" s="23" t="s">
        <v>0</v>
      </c>
      <c r="F4" s="23" t="s">
        <v>132</v>
      </c>
      <c r="G4" s="23" t="s">
        <v>0</v>
      </c>
      <c r="H4" s="23" t="s">
        <v>133</v>
      </c>
      <c r="I4" s="23" t="s">
        <v>29</v>
      </c>
    </row>
    <row r="5" ht="25" customHeight="1" spans="1:9">
      <c r="A5" s="22" t="s">
        <v>0</v>
      </c>
      <c r="B5" s="24" t="s">
        <v>0</v>
      </c>
      <c r="C5" s="24" t="s">
        <v>0</v>
      </c>
      <c r="D5" s="23" t="s">
        <v>134</v>
      </c>
      <c r="E5" s="23" t="s">
        <v>135</v>
      </c>
      <c r="F5" s="23" t="s">
        <v>134</v>
      </c>
      <c r="G5" s="23" t="s">
        <v>135</v>
      </c>
      <c r="H5" s="23" t="s">
        <v>0</v>
      </c>
      <c r="I5" s="23" t="s">
        <v>0</v>
      </c>
    </row>
    <row r="6" ht="30" customHeight="1" spans="1:9">
      <c r="A6" s="22" t="s">
        <v>67</v>
      </c>
      <c r="B6" s="24" t="s">
        <v>35</v>
      </c>
      <c r="C6" s="24" t="s">
        <v>36</v>
      </c>
      <c r="D6" s="24" t="s">
        <v>68</v>
      </c>
      <c r="E6" s="24" t="s">
        <v>38</v>
      </c>
      <c r="F6" s="24" t="s">
        <v>39</v>
      </c>
      <c r="G6" s="24" t="s">
        <v>40</v>
      </c>
      <c r="H6" s="24" t="s">
        <v>136</v>
      </c>
      <c r="I6" s="24" t="s">
        <v>42</v>
      </c>
    </row>
    <row r="7" ht="30" customHeight="1" spans="1:9">
      <c r="A7" s="22" t="s">
        <v>3099</v>
      </c>
      <c r="B7" s="17">
        <f>B8+B9+B10+B11+B12</f>
        <v>23430.3</v>
      </c>
      <c r="C7" s="11" t="s">
        <v>0</v>
      </c>
      <c r="D7" s="11" t="s">
        <v>0</v>
      </c>
      <c r="E7" s="11" t="s">
        <v>0</v>
      </c>
      <c r="F7" s="11" t="s">
        <v>0</v>
      </c>
      <c r="G7" s="11" t="s">
        <v>0</v>
      </c>
      <c r="H7" s="11" t="s">
        <v>0</v>
      </c>
      <c r="I7" s="11" t="s">
        <v>0</v>
      </c>
    </row>
    <row r="8" ht="54" customHeight="1" spans="1:9">
      <c r="A8" s="26" t="s">
        <v>3100</v>
      </c>
      <c r="B8" s="37">
        <v>3537.5</v>
      </c>
      <c r="C8" s="28" t="s">
        <v>3101</v>
      </c>
      <c r="D8" s="28" t="s">
        <v>3102</v>
      </c>
      <c r="E8" s="28" t="s">
        <v>3103</v>
      </c>
      <c r="F8" s="28" t="s">
        <v>3104</v>
      </c>
      <c r="G8" s="28" t="s">
        <v>3105</v>
      </c>
      <c r="H8" s="38" t="s">
        <v>3106</v>
      </c>
      <c r="I8" s="28" t="s">
        <v>0</v>
      </c>
    </row>
    <row r="9" ht="54" customHeight="1" spans="1:9">
      <c r="A9" s="26" t="s">
        <v>3107</v>
      </c>
      <c r="B9" s="37">
        <f>11851+8700</f>
        <v>20551</v>
      </c>
      <c r="C9" s="28" t="s">
        <v>3101</v>
      </c>
      <c r="D9" s="28" t="s">
        <v>3108</v>
      </c>
      <c r="E9" s="28" t="s">
        <v>3109</v>
      </c>
      <c r="F9" s="28" t="s">
        <v>3110</v>
      </c>
      <c r="G9" s="28" t="s">
        <v>3111</v>
      </c>
      <c r="H9" s="28" t="s">
        <v>3112</v>
      </c>
      <c r="I9" s="28" t="s">
        <v>0</v>
      </c>
    </row>
    <row r="10" ht="54" customHeight="1" spans="1:9">
      <c r="A10" s="26" t="s">
        <v>3113</v>
      </c>
      <c r="B10" s="37">
        <v>-249</v>
      </c>
      <c r="C10" s="28" t="s">
        <v>3101</v>
      </c>
      <c r="D10" s="28" t="s">
        <v>3114</v>
      </c>
      <c r="E10" s="28" t="s">
        <v>3115</v>
      </c>
      <c r="F10" s="28" t="s">
        <v>307</v>
      </c>
      <c r="G10" s="28" t="s">
        <v>308</v>
      </c>
      <c r="H10" s="28" t="s">
        <v>3116</v>
      </c>
      <c r="I10" s="28" t="s">
        <v>0</v>
      </c>
    </row>
    <row r="11" ht="54" customHeight="1" spans="1:9">
      <c r="A11" s="26" t="s">
        <v>3117</v>
      </c>
      <c r="B11" s="37">
        <v>26</v>
      </c>
      <c r="C11" s="28" t="s">
        <v>3101</v>
      </c>
      <c r="D11" s="28" t="s">
        <v>3118</v>
      </c>
      <c r="E11" s="28" t="s">
        <v>3119</v>
      </c>
      <c r="F11" s="28" t="s">
        <v>3104</v>
      </c>
      <c r="G11" s="28" t="s">
        <v>3120</v>
      </c>
      <c r="H11" s="38" t="s">
        <v>3121</v>
      </c>
      <c r="I11" s="28" t="s">
        <v>0</v>
      </c>
    </row>
    <row r="12" ht="54" customHeight="1" spans="1:9">
      <c r="A12" s="26" t="s">
        <v>2028</v>
      </c>
      <c r="B12" s="37">
        <v>-435.2</v>
      </c>
      <c r="C12" s="28" t="s">
        <v>3101</v>
      </c>
      <c r="D12" s="28" t="s">
        <v>3122</v>
      </c>
      <c r="E12" s="28" t="s">
        <v>3123</v>
      </c>
      <c r="F12" s="28" t="s">
        <v>3110</v>
      </c>
      <c r="G12" s="28" t="s">
        <v>3111</v>
      </c>
      <c r="H12" s="28" t="s">
        <v>3112</v>
      </c>
      <c r="I12" s="28" t="s">
        <v>0</v>
      </c>
    </row>
    <row r="14" spans="2:2">
      <c r="B14">
        <f>B8+B9+B11</f>
        <v>24114.5</v>
      </c>
    </row>
    <row r="16" spans="2:2">
      <c r="B16">
        <f>B10+B12</f>
        <v>-684.2</v>
      </c>
    </row>
  </sheetData>
  <mergeCells count="9">
    <mergeCell ref="A2:I2"/>
    <mergeCell ref="A3:B3"/>
    <mergeCell ref="D4:E4"/>
    <mergeCell ref="F4:G4"/>
    <mergeCell ref="A4:A5"/>
    <mergeCell ref="B4:B5"/>
    <mergeCell ref="C4:C5"/>
    <mergeCell ref="H4:H5"/>
    <mergeCell ref="I4:I5"/>
  </mergeCells>
  <pageMargins left="0.7" right="0.7" top="0.75" bottom="0.75" header="0.3" footer="0.3"/>
  <pageSetup paperSize="9" scale="93"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8"/>
  <sheetViews>
    <sheetView topLeftCell="A28" workbookViewId="0">
      <selection activeCell="L13" sqref="L13"/>
    </sheetView>
  </sheetViews>
  <sheetFormatPr defaultColWidth="9" defaultRowHeight="13.5" outlineLevelCol="5"/>
  <cols>
    <col min="1" max="1" width="15.45" customWidth="1"/>
    <col min="2" max="2" width="60.1583333333333" customWidth="1"/>
    <col min="3" max="6" width="12.9916666666667" customWidth="1"/>
  </cols>
  <sheetData>
    <row r="1" ht="23" customHeight="1" spans="1:6">
      <c r="A1" s="35" t="s">
        <v>3124</v>
      </c>
      <c r="B1" s="2" t="s">
        <v>0</v>
      </c>
      <c r="C1" s="2" t="s">
        <v>0</v>
      </c>
      <c r="D1" s="2" t="s">
        <v>0</v>
      </c>
      <c r="E1" s="2" t="s">
        <v>0</v>
      </c>
      <c r="F1" s="2" t="s">
        <v>0</v>
      </c>
    </row>
    <row r="2" ht="36" customHeight="1" spans="1:6">
      <c r="A2" s="3" t="s">
        <v>3125</v>
      </c>
      <c r="B2" s="3" t="s">
        <v>0</v>
      </c>
      <c r="C2" s="3" t="s">
        <v>0</v>
      </c>
      <c r="D2" s="3" t="s">
        <v>0</v>
      </c>
      <c r="E2" s="3" t="s">
        <v>0</v>
      </c>
      <c r="F2" s="3" t="s">
        <v>0</v>
      </c>
    </row>
    <row r="3" ht="27" customHeight="1" spans="1:6">
      <c r="A3" s="4" t="s">
        <v>25</v>
      </c>
      <c r="B3" s="5" t="s">
        <v>0</v>
      </c>
      <c r="C3" s="5" t="s">
        <v>0</v>
      </c>
      <c r="D3" s="36" t="s">
        <v>0</v>
      </c>
      <c r="E3" s="6" t="s">
        <v>26</v>
      </c>
      <c r="F3" s="6" t="s">
        <v>0</v>
      </c>
    </row>
    <row r="4" ht="52" customHeight="1" spans="1:6">
      <c r="A4" s="9" t="s">
        <v>135</v>
      </c>
      <c r="B4" s="9" t="s">
        <v>30</v>
      </c>
      <c r="C4" s="9" t="s">
        <v>66</v>
      </c>
      <c r="D4" s="9" t="s">
        <v>32</v>
      </c>
      <c r="E4" s="9" t="s">
        <v>3126</v>
      </c>
      <c r="F4" s="9" t="s">
        <v>3127</v>
      </c>
    </row>
    <row r="5" ht="23" customHeight="1" spans="1:6">
      <c r="A5" s="7" t="s">
        <v>67</v>
      </c>
      <c r="B5" s="7" t="s">
        <v>0</v>
      </c>
      <c r="C5" s="7" t="s">
        <v>35</v>
      </c>
      <c r="D5" s="7" t="s">
        <v>36</v>
      </c>
      <c r="E5" s="7" t="s">
        <v>3128</v>
      </c>
      <c r="F5" s="7" t="s">
        <v>38</v>
      </c>
    </row>
    <row r="6" ht="23" customHeight="1" spans="1:6">
      <c r="A6" s="16" t="s">
        <v>1287</v>
      </c>
      <c r="B6" s="16" t="s">
        <v>1288</v>
      </c>
      <c r="C6" s="25">
        <f>C7</f>
        <v>0</v>
      </c>
      <c r="D6" s="25">
        <f>D7</f>
        <v>0</v>
      </c>
      <c r="E6" s="25">
        <f t="shared" ref="E6:E69" si="0">C6+D6</f>
        <v>0</v>
      </c>
      <c r="F6" s="16" t="s">
        <v>0</v>
      </c>
    </row>
    <row r="7" ht="23" customHeight="1" spans="1:6">
      <c r="A7" s="16" t="s">
        <v>3129</v>
      </c>
      <c r="B7" s="16" t="s">
        <v>3130</v>
      </c>
      <c r="C7" s="25">
        <f>SUM(C8:C13)</f>
        <v>0</v>
      </c>
      <c r="D7" s="25">
        <f>SUM(D8:D13)</f>
        <v>0</v>
      </c>
      <c r="E7" s="25">
        <f t="shared" si="0"/>
        <v>0</v>
      </c>
      <c r="F7" s="16" t="s">
        <v>0</v>
      </c>
    </row>
    <row r="8" ht="23" customHeight="1" spans="1:6">
      <c r="A8" s="16" t="s">
        <v>3131</v>
      </c>
      <c r="B8" s="16" t="s">
        <v>3132</v>
      </c>
      <c r="C8" s="25">
        <v>0</v>
      </c>
      <c r="D8" s="25">
        <v>0</v>
      </c>
      <c r="E8" s="25">
        <f t="shared" si="0"/>
        <v>0</v>
      </c>
      <c r="F8" s="16" t="s">
        <v>0</v>
      </c>
    </row>
    <row r="9" ht="23" customHeight="1" spans="1:6">
      <c r="A9" s="16" t="s">
        <v>3133</v>
      </c>
      <c r="B9" s="16" t="s">
        <v>3134</v>
      </c>
      <c r="C9" s="25">
        <v>0</v>
      </c>
      <c r="D9" s="25">
        <v>0</v>
      </c>
      <c r="E9" s="25">
        <f t="shared" si="0"/>
        <v>0</v>
      </c>
      <c r="F9" s="16" t="s">
        <v>0</v>
      </c>
    </row>
    <row r="10" ht="23" customHeight="1" spans="1:6">
      <c r="A10" s="16" t="s">
        <v>3135</v>
      </c>
      <c r="B10" s="16" t="s">
        <v>3136</v>
      </c>
      <c r="C10" s="25">
        <v>0</v>
      </c>
      <c r="D10" s="25">
        <v>0</v>
      </c>
      <c r="E10" s="25">
        <f t="shared" si="0"/>
        <v>0</v>
      </c>
      <c r="F10" s="16" t="s">
        <v>0</v>
      </c>
    </row>
    <row r="11" ht="23" customHeight="1" spans="1:6">
      <c r="A11" s="16" t="s">
        <v>3137</v>
      </c>
      <c r="B11" s="16" t="s">
        <v>3138</v>
      </c>
      <c r="C11" s="25">
        <v>0</v>
      </c>
      <c r="D11" s="25">
        <v>0</v>
      </c>
      <c r="E11" s="25">
        <f t="shared" si="0"/>
        <v>0</v>
      </c>
      <c r="F11" s="16" t="s">
        <v>0</v>
      </c>
    </row>
    <row r="12" ht="23" customHeight="1" spans="1:6">
      <c r="A12" s="16" t="s">
        <v>3139</v>
      </c>
      <c r="B12" s="16" t="s">
        <v>3140</v>
      </c>
      <c r="C12" s="25">
        <v>0</v>
      </c>
      <c r="D12" s="25">
        <v>0</v>
      </c>
      <c r="E12" s="25">
        <f t="shared" si="0"/>
        <v>0</v>
      </c>
      <c r="F12" s="16" t="s">
        <v>0</v>
      </c>
    </row>
    <row r="13" ht="23" customHeight="1" spans="1:6">
      <c r="A13" s="16" t="s">
        <v>3141</v>
      </c>
      <c r="B13" s="16" t="s">
        <v>3142</v>
      </c>
      <c r="C13" s="25">
        <v>0</v>
      </c>
      <c r="D13" s="25">
        <v>0</v>
      </c>
      <c r="E13" s="25">
        <f t="shared" si="0"/>
        <v>0</v>
      </c>
      <c r="F13" s="16" t="s">
        <v>0</v>
      </c>
    </row>
    <row r="14" ht="23" customHeight="1" spans="1:6">
      <c r="A14" s="16" t="s">
        <v>1391</v>
      </c>
      <c r="B14" s="16" t="s">
        <v>1392</v>
      </c>
      <c r="C14" s="25">
        <f>C15+C21+C27</f>
        <v>0</v>
      </c>
      <c r="D14" s="25">
        <f>D15+D21+D27</f>
        <v>0</v>
      </c>
      <c r="E14" s="25">
        <f t="shared" si="0"/>
        <v>0</v>
      </c>
      <c r="F14" s="16" t="s">
        <v>0</v>
      </c>
    </row>
    <row r="15" ht="23" customHeight="1" spans="1:6">
      <c r="A15" s="16" t="s">
        <v>3143</v>
      </c>
      <c r="B15" s="16" t="s">
        <v>3144</v>
      </c>
      <c r="C15" s="25">
        <f>SUM(C16:C20)</f>
        <v>0</v>
      </c>
      <c r="D15" s="25">
        <f>SUM(D16:D20)</f>
        <v>0</v>
      </c>
      <c r="E15" s="25">
        <f t="shared" si="0"/>
        <v>0</v>
      </c>
      <c r="F15" s="16" t="s">
        <v>0</v>
      </c>
    </row>
    <row r="16" ht="23" customHeight="1" spans="1:6">
      <c r="A16" s="16" t="s">
        <v>3145</v>
      </c>
      <c r="B16" s="16" t="s">
        <v>3146</v>
      </c>
      <c r="C16" s="25">
        <v>0</v>
      </c>
      <c r="D16" s="25">
        <v>0</v>
      </c>
      <c r="E16" s="25">
        <f t="shared" si="0"/>
        <v>0</v>
      </c>
      <c r="F16" s="16" t="s">
        <v>0</v>
      </c>
    </row>
    <row r="17" ht="23" customHeight="1" spans="1:6">
      <c r="A17" s="16" t="s">
        <v>3147</v>
      </c>
      <c r="B17" s="16" t="s">
        <v>3148</v>
      </c>
      <c r="C17" s="25">
        <v>0</v>
      </c>
      <c r="D17" s="25">
        <v>0</v>
      </c>
      <c r="E17" s="25">
        <f t="shared" si="0"/>
        <v>0</v>
      </c>
      <c r="F17" s="16" t="s">
        <v>0</v>
      </c>
    </row>
    <row r="18" ht="23" customHeight="1" spans="1:6">
      <c r="A18" s="16" t="s">
        <v>3149</v>
      </c>
      <c r="B18" s="16" t="s">
        <v>3150</v>
      </c>
      <c r="C18" s="25">
        <v>0</v>
      </c>
      <c r="D18" s="25">
        <v>0</v>
      </c>
      <c r="E18" s="25">
        <f t="shared" si="0"/>
        <v>0</v>
      </c>
      <c r="F18" s="16" t="s">
        <v>0</v>
      </c>
    </row>
    <row r="19" ht="23" customHeight="1" spans="1:6">
      <c r="A19" s="16" t="s">
        <v>3151</v>
      </c>
      <c r="B19" s="16" t="s">
        <v>3152</v>
      </c>
      <c r="C19" s="25">
        <v>0</v>
      </c>
      <c r="D19" s="25">
        <v>0</v>
      </c>
      <c r="E19" s="25">
        <f t="shared" si="0"/>
        <v>0</v>
      </c>
      <c r="F19" s="16" t="s">
        <v>0</v>
      </c>
    </row>
    <row r="20" ht="23" customHeight="1" spans="1:6">
      <c r="A20" s="16" t="s">
        <v>3153</v>
      </c>
      <c r="B20" s="16" t="s">
        <v>3154</v>
      </c>
      <c r="C20" s="25">
        <v>0</v>
      </c>
      <c r="D20" s="25">
        <v>0</v>
      </c>
      <c r="E20" s="25">
        <f t="shared" si="0"/>
        <v>0</v>
      </c>
      <c r="F20" s="16" t="s">
        <v>0</v>
      </c>
    </row>
    <row r="21" ht="23" customHeight="1" spans="1:6">
      <c r="A21" s="16" t="s">
        <v>3155</v>
      </c>
      <c r="B21" s="16" t="s">
        <v>3156</v>
      </c>
      <c r="C21" s="25">
        <f>SUM(C22:C26)</f>
        <v>0</v>
      </c>
      <c r="D21" s="25">
        <f>SUM(D22:D26)</f>
        <v>0</v>
      </c>
      <c r="E21" s="25">
        <f t="shared" si="0"/>
        <v>0</v>
      </c>
      <c r="F21" s="16" t="s">
        <v>0</v>
      </c>
    </row>
    <row r="22" ht="23" customHeight="1" spans="1:6">
      <c r="A22" s="16" t="s">
        <v>3157</v>
      </c>
      <c r="B22" s="16" t="s">
        <v>3158</v>
      </c>
      <c r="C22" s="25">
        <v>0</v>
      </c>
      <c r="D22" s="25">
        <v>0</v>
      </c>
      <c r="E22" s="25">
        <f t="shared" si="0"/>
        <v>0</v>
      </c>
      <c r="F22" s="16" t="s">
        <v>0</v>
      </c>
    </row>
    <row r="23" ht="23" customHeight="1" spans="1:6">
      <c r="A23" s="16" t="s">
        <v>3159</v>
      </c>
      <c r="B23" s="16" t="s">
        <v>3160</v>
      </c>
      <c r="C23" s="25">
        <v>0</v>
      </c>
      <c r="D23" s="25">
        <v>0</v>
      </c>
      <c r="E23" s="25">
        <f t="shared" si="0"/>
        <v>0</v>
      </c>
      <c r="F23" s="16" t="s">
        <v>0</v>
      </c>
    </row>
    <row r="24" ht="23" customHeight="1" spans="1:6">
      <c r="A24" s="16" t="s">
        <v>3161</v>
      </c>
      <c r="B24" s="16" t="s">
        <v>3162</v>
      </c>
      <c r="C24" s="25">
        <v>0</v>
      </c>
      <c r="D24" s="25">
        <v>0</v>
      </c>
      <c r="E24" s="25">
        <f t="shared" si="0"/>
        <v>0</v>
      </c>
      <c r="F24" s="16" t="s">
        <v>0</v>
      </c>
    </row>
    <row r="25" ht="23" customHeight="1" spans="1:6">
      <c r="A25" s="16" t="s">
        <v>3163</v>
      </c>
      <c r="B25" s="16" t="s">
        <v>3164</v>
      </c>
      <c r="C25" s="25">
        <v>0</v>
      </c>
      <c r="D25" s="25">
        <v>0</v>
      </c>
      <c r="E25" s="25">
        <f t="shared" si="0"/>
        <v>0</v>
      </c>
      <c r="F25" s="16" t="s">
        <v>0</v>
      </c>
    </row>
    <row r="26" ht="23" customHeight="1" spans="1:6">
      <c r="A26" s="16" t="s">
        <v>3165</v>
      </c>
      <c r="B26" s="16" t="s">
        <v>3166</v>
      </c>
      <c r="C26" s="25">
        <v>0</v>
      </c>
      <c r="D26" s="25">
        <v>0</v>
      </c>
      <c r="E26" s="25">
        <f t="shared" si="0"/>
        <v>0</v>
      </c>
      <c r="F26" s="16" t="s">
        <v>0</v>
      </c>
    </row>
    <row r="27" ht="23" customHeight="1" spans="1:6">
      <c r="A27" s="16" t="s">
        <v>3167</v>
      </c>
      <c r="B27" s="16" t="s">
        <v>3168</v>
      </c>
      <c r="C27" s="25">
        <f>SUM(C28:C29)</f>
        <v>0</v>
      </c>
      <c r="D27" s="25">
        <f>SUM(D28:D29)</f>
        <v>0</v>
      </c>
      <c r="E27" s="25">
        <f t="shared" si="0"/>
        <v>0</v>
      </c>
      <c r="F27" s="16" t="s">
        <v>0</v>
      </c>
    </row>
    <row r="28" ht="23" customHeight="1" spans="1:6">
      <c r="A28" s="16" t="s">
        <v>3169</v>
      </c>
      <c r="B28" s="16" t="s">
        <v>3170</v>
      </c>
      <c r="C28" s="25">
        <v>0</v>
      </c>
      <c r="D28" s="25">
        <v>0</v>
      </c>
      <c r="E28" s="25">
        <f t="shared" si="0"/>
        <v>0</v>
      </c>
      <c r="F28" s="16" t="s">
        <v>0</v>
      </c>
    </row>
    <row r="29" ht="23" customHeight="1" spans="1:6">
      <c r="A29" s="16" t="s">
        <v>3171</v>
      </c>
      <c r="B29" s="16" t="s">
        <v>3172</v>
      </c>
      <c r="C29" s="25">
        <v>0</v>
      </c>
      <c r="D29" s="25">
        <v>0</v>
      </c>
      <c r="E29" s="25">
        <f t="shared" si="0"/>
        <v>0</v>
      </c>
      <c r="F29" s="16" t="s">
        <v>0</v>
      </c>
    </row>
    <row r="30" ht="23" customHeight="1" spans="1:6">
      <c r="A30" s="16" t="s">
        <v>1829</v>
      </c>
      <c r="B30" s="16" t="s">
        <v>1830</v>
      </c>
      <c r="C30" s="25">
        <f>C31+C36</f>
        <v>0</v>
      </c>
      <c r="D30" s="25">
        <f>D31+D36</f>
        <v>0</v>
      </c>
      <c r="E30" s="25">
        <f t="shared" si="0"/>
        <v>0</v>
      </c>
      <c r="F30" s="16" t="s">
        <v>0</v>
      </c>
    </row>
    <row r="31" ht="23" customHeight="1" spans="1:6">
      <c r="A31" s="16" t="s">
        <v>3173</v>
      </c>
      <c r="B31" s="16" t="s">
        <v>3174</v>
      </c>
      <c r="C31" s="25">
        <f>SUM(C32:C35)</f>
        <v>0</v>
      </c>
      <c r="D31" s="25">
        <f>SUM(D32:D35)</f>
        <v>0</v>
      </c>
      <c r="E31" s="25">
        <f t="shared" si="0"/>
        <v>0</v>
      </c>
      <c r="F31" s="16" t="s">
        <v>0</v>
      </c>
    </row>
    <row r="32" ht="23" customHeight="1" spans="1:6">
      <c r="A32" s="16" t="s">
        <v>3175</v>
      </c>
      <c r="B32" s="16" t="s">
        <v>3176</v>
      </c>
      <c r="C32" s="25">
        <v>0</v>
      </c>
      <c r="D32" s="25">
        <v>0</v>
      </c>
      <c r="E32" s="25">
        <f t="shared" si="0"/>
        <v>0</v>
      </c>
      <c r="F32" s="16" t="s">
        <v>0</v>
      </c>
    </row>
    <row r="33" ht="23" customHeight="1" spans="1:6">
      <c r="A33" s="16" t="s">
        <v>3177</v>
      </c>
      <c r="B33" s="16" t="s">
        <v>3178</v>
      </c>
      <c r="C33" s="25">
        <v>0</v>
      </c>
      <c r="D33" s="25">
        <v>0</v>
      </c>
      <c r="E33" s="25">
        <f t="shared" si="0"/>
        <v>0</v>
      </c>
      <c r="F33" s="16" t="s">
        <v>0</v>
      </c>
    </row>
    <row r="34" ht="23" customHeight="1" spans="1:6">
      <c r="A34" s="16" t="s">
        <v>3179</v>
      </c>
      <c r="B34" s="16" t="s">
        <v>3180</v>
      </c>
      <c r="C34" s="25">
        <v>0</v>
      </c>
      <c r="D34" s="25">
        <v>0</v>
      </c>
      <c r="E34" s="25">
        <f t="shared" si="0"/>
        <v>0</v>
      </c>
      <c r="F34" s="16" t="s">
        <v>0</v>
      </c>
    </row>
    <row r="35" ht="23" customHeight="1" spans="1:6">
      <c r="A35" s="16" t="s">
        <v>3181</v>
      </c>
      <c r="B35" s="16" t="s">
        <v>3182</v>
      </c>
      <c r="C35" s="25">
        <v>0</v>
      </c>
      <c r="D35" s="25">
        <v>0</v>
      </c>
      <c r="E35" s="25">
        <f t="shared" si="0"/>
        <v>0</v>
      </c>
      <c r="F35" s="16" t="s">
        <v>0</v>
      </c>
    </row>
    <row r="36" ht="23" customHeight="1" spans="1:6">
      <c r="A36" s="16" t="s">
        <v>3183</v>
      </c>
      <c r="B36" s="16" t="s">
        <v>3184</v>
      </c>
      <c r="C36" s="25">
        <f>SUM(C37:C40)</f>
        <v>0</v>
      </c>
      <c r="D36" s="25">
        <f>SUM(D37:D40)</f>
        <v>0</v>
      </c>
      <c r="E36" s="25">
        <f t="shared" si="0"/>
        <v>0</v>
      </c>
      <c r="F36" s="16" t="s">
        <v>0</v>
      </c>
    </row>
    <row r="37" ht="23" customHeight="1" spans="1:6">
      <c r="A37" s="16" t="s">
        <v>3185</v>
      </c>
      <c r="B37" s="16" t="s">
        <v>3186</v>
      </c>
      <c r="C37" s="25">
        <v>0</v>
      </c>
      <c r="D37" s="25">
        <v>0</v>
      </c>
      <c r="E37" s="25">
        <f t="shared" si="0"/>
        <v>0</v>
      </c>
      <c r="F37" s="16" t="s">
        <v>0</v>
      </c>
    </row>
    <row r="38" ht="23" customHeight="1" spans="1:6">
      <c r="A38" s="16" t="s">
        <v>3187</v>
      </c>
      <c r="B38" s="16" t="s">
        <v>3188</v>
      </c>
      <c r="C38" s="25">
        <v>0</v>
      </c>
      <c r="D38" s="25">
        <v>0</v>
      </c>
      <c r="E38" s="25">
        <f t="shared" si="0"/>
        <v>0</v>
      </c>
      <c r="F38" s="16" t="s">
        <v>0</v>
      </c>
    </row>
    <row r="39" ht="23" customHeight="1" spans="1:6">
      <c r="A39" s="16" t="s">
        <v>3189</v>
      </c>
      <c r="B39" s="16" t="s">
        <v>3190</v>
      </c>
      <c r="C39" s="25">
        <v>0</v>
      </c>
      <c r="D39" s="25">
        <v>0</v>
      </c>
      <c r="E39" s="25">
        <f t="shared" si="0"/>
        <v>0</v>
      </c>
      <c r="F39" s="16" t="s">
        <v>0</v>
      </c>
    </row>
    <row r="40" ht="23" customHeight="1" spans="1:6">
      <c r="A40" s="16" t="s">
        <v>3191</v>
      </c>
      <c r="B40" s="16" t="s">
        <v>3192</v>
      </c>
      <c r="C40" s="25">
        <v>0</v>
      </c>
      <c r="D40" s="25">
        <v>0</v>
      </c>
      <c r="E40" s="25">
        <f t="shared" si="0"/>
        <v>0</v>
      </c>
      <c r="F40" s="16" t="s">
        <v>0</v>
      </c>
    </row>
    <row r="41" ht="23" customHeight="1" spans="1:6">
      <c r="A41" s="16" t="s">
        <v>1958</v>
      </c>
      <c r="B41" s="16" t="s">
        <v>1959</v>
      </c>
      <c r="C41" s="25">
        <f>C42+C58+C62+C69+C73+C77+C81+C87+C90+C63</f>
        <v>7440</v>
      </c>
      <c r="D41" s="25">
        <f>D42+D58+D62+D69+D73+D77+D81+D87+D90+D63</f>
        <v>20873.06</v>
      </c>
      <c r="E41" s="25">
        <f t="shared" si="0"/>
        <v>28313.06</v>
      </c>
      <c r="F41" s="16" t="s">
        <v>0</v>
      </c>
    </row>
    <row r="42" ht="23" customHeight="1" spans="1:6">
      <c r="A42" s="16" t="s">
        <v>3193</v>
      </c>
      <c r="B42" s="16" t="s">
        <v>3194</v>
      </c>
      <c r="C42" s="25">
        <f>SUM(C43:C57)</f>
        <v>6624</v>
      </c>
      <c r="D42" s="25">
        <f>SUM(D43:D57)</f>
        <v>20122.06</v>
      </c>
      <c r="E42" s="25">
        <f t="shared" si="0"/>
        <v>26746.06</v>
      </c>
      <c r="F42" s="16" t="s">
        <v>0</v>
      </c>
    </row>
    <row r="43" ht="23" customHeight="1" spans="1:6">
      <c r="A43" s="16" t="s">
        <v>3109</v>
      </c>
      <c r="B43" s="16" t="s">
        <v>3108</v>
      </c>
      <c r="C43" s="25">
        <v>5179</v>
      </c>
      <c r="D43" s="25">
        <f>9852.06+2000+8700</f>
        <v>20552.06</v>
      </c>
      <c r="E43" s="25">
        <f t="shared" si="0"/>
        <v>25731.06</v>
      </c>
      <c r="F43" s="16" t="s">
        <v>0</v>
      </c>
    </row>
    <row r="44" ht="23" customHeight="1" spans="1:6">
      <c r="A44" s="16" t="s">
        <v>3195</v>
      </c>
      <c r="B44" s="16" t="s">
        <v>3196</v>
      </c>
      <c r="C44" s="25">
        <v>0</v>
      </c>
      <c r="D44" s="25">
        <v>0</v>
      </c>
      <c r="E44" s="25">
        <f t="shared" si="0"/>
        <v>0</v>
      </c>
      <c r="F44" s="16" t="s">
        <v>0</v>
      </c>
    </row>
    <row r="45" ht="23" customHeight="1" spans="1:6">
      <c r="A45" s="16" t="s">
        <v>3197</v>
      </c>
      <c r="B45" s="16" t="s">
        <v>3198</v>
      </c>
      <c r="C45" s="25">
        <v>0</v>
      </c>
      <c r="D45" s="25">
        <v>0</v>
      </c>
      <c r="E45" s="25">
        <f t="shared" si="0"/>
        <v>0</v>
      </c>
      <c r="F45" s="16" t="s">
        <v>0</v>
      </c>
    </row>
    <row r="46" ht="23" customHeight="1" spans="1:6">
      <c r="A46" s="16" t="s">
        <v>3199</v>
      </c>
      <c r="B46" s="16" t="s">
        <v>3200</v>
      </c>
      <c r="C46" s="25">
        <v>10</v>
      </c>
      <c r="D46" s="25">
        <v>5</v>
      </c>
      <c r="E46" s="25">
        <f t="shared" si="0"/>
        <v>15</v>
      </c>
      <c r="F46" s="16" t="s">
        <v>0</v>
      </c>
    </row>
    <row r="47" ht="23" customHeight="1" spans="1:6">
      <c r="A47" s="16" t="s">
        <v>3201</v>
      </c>
      <c r="B47" s="16" t="s">
        <v>3202</v>
      </c>
      <c r="C47" s="25">
        <v>0</v>
      </c>
      <c r="D47" s="25">
        <v>0</v>
      </c>
      <c r="E47" s="25">
        <f t="shared" si="0"/>
        <v>0</v>
      </c>
      <c r="F47" s="16" t="s">
        <v>0</v>
      </c>
    </row>
    <row r="48" ht="23" customHeight="1" spans="1:6">
      <c r="A48" s="16" t="s">
        <v>3203</v>
      </c>
      <c r="B48" s="16" t="s">
        <v>3204</v>
      </c>
      <c r="C48" s="25">
        <v>0</v>
      </c>
      <c r="D48" s="25">
        <v>0</v>
      </c>
      <c r="E48" s="25">
        <f t="shared" si="0"/>
        <v>0</v>
      </c>
      <c r="F48" s="16" t="s">
        <v>0</v>
      </c>
    </row>
    <row r="49" ht="23" customHeight="1" spans="1:6">
      <c r="A49" s="16" t="s">
        <v>3205</v>
      </c>
      <c r="B49" s="16" t="s">
        <v>3206</v>
      </c>
      <c r="C49" s="25">
        <v>0</v>
      </c>
      <c r="D49" s="25">
        <v>0</v>
      </c>
      <c r="E49" s="25">
        <f t="shared" si="0"/>
        <v>0</v>
      </c>
      <c r="F49" s="16" t="s">
        <v>0</v>
      </c>
    </row>
    <row r="50" ht="23" customHeight="1" spans="1:6">
      <c r="A50" s="16" t="s">
        <v>3207</v>
      </c>
      <c r="B50" s="16" t="s">
        <v>3208</v>
      </c>
      <c r="C50" s="25">
        <v>0</v>
      </c>
      <c r="D50" s="25">
        <v>0</v>
      </c>
      <c r="E50" s="25">
        <f t="shared" si="0"/>
        <v>0</v>
      </c>
      <c r="F50" s="16" t="s">
        <v>0</v>
      </c>
    </row>
    <row r="51" ht="23" customHeight="1" spans="1:6">
      <c r="A51" s="16" t="s">
        <v>3209</v>
      </c>
      <c r="B51" s="16" t="s">
        <v>3210</v>
      </c>
      <c r="C51" s="25">
        <v>0</v>
      </c>
      <c r="D51" s="25">
        <v>0</v>
      </c>
      <c r="E51" s="25">
        <f t="shared" si="0"/>
        <v>0</v>
      </c>
      <c r="F51" s="16" t="s">
        <v>0</v>
      </c>
    </row>
    <row r="52" ht="23" customHeight="1" spans="1:6">
      <c r="A52" s="16" t="s">
        <v>3211</v>
      </c>
      <c r="B52" s="16" t="s">
        <v>3212</v>
      </c>
      <c r="C52" s="25">
        <v>0</v>
      </c>
      <c r="D52" s="25">
        <v>0</v>
      </c>
      <c r="E52" s="25">
        <f t="shared" si="0"/>
        <v>0</v>
      </c>
      <c r="F52" s="16" t="s">
        <v>0</v>
      </c>
    </row>
    <row r="53" ht="23" customHeight="1" spans="1:6">
      <c r="A53" s="16" t="s">
        <v>3213</v>
      </c>
      <c r="B53" s="16" t="s">
        <v>2599</v>
      </c>
      <c r="C53" s="25">
        <v>0</v>
      </c>
      <c r="D53" s="25">
        <v>0</v>
      </c>
      <c r="E53" s="25">
        <f t="shared" si="0"/>
        <v>0</v>
      </c>
      <c r="F53" s="16" t="s">
        <v>0</v>
      </c>
    </row>
    <row r="54" ht="23" customHeight="1" spans="1:6">
      <c r="A54" s="16" t="s">
        <v>3123</v>
      </c>
      <c r="B54" s="16" t="s">
        <v>3122</v>
      </c>
      <c r="C54" s="25">
        <v>1435</v>
      </c>
      <c r="D54" s="25">
        <v>-435</v>
      </c>
      <c r="E54" s="25">
        <f t="shared" si="0"/>
        <v>1000</v>
      </c>
      <c r="F54" s="16" t="s">
        <v>0</v>
      </c>
    </row>
    <row r="55" ht="23" customHeight="1" spans="1:6">
      <c r="A55" s="16" t="s">
        <v>3214</v>
      </c>
      <c r="B55" s="16" t="s">
        <v>3215</v>
      </c>
      <c r="C55" s="25">
        <v>0</v>
      </c>
      <c r="D55" s="25">
        <v>0</v>
      </c>
      <c r="E55" s="25">
        <f t="shared" si="0"/>
        <v>0</v>
      </c>
      <c r="F55" s="16" t="s">
        <v>0</v>
      </c>
    </row>
    <row r="56" ht="23" customHeight="1" spans="1:6">
      <c r="A56" s="16" t="s">
        <v>3216</v>
      </c>
      <c r="B56" s="16" t="s">
        <v>3217</v>
      </c>
      <c r="C56" s="25">
        <v>0</v>
      </c>
      <c r="D56" s="25">
        <v>0</v>
      </c>
      <c r="E56" s="25">
        <f t="shared" si="0"/>
        <v>0</v>
      </c>
      <c r="F56" s="16" t="s">
        <v>0</v>
      </c>
    </row>
    <row r="57" ht="23" customHeight="1" spans="1:6">
      <c r="A57" s="16" t="s">
        <v>3218</v>
      </c>
      <c r="B57" s="16" t="s">
        <v>3219</v>
      </c>
      <c r="C57" s="25">
        <v>0</v>
      </c>
      <c r="D57" s="25">
        <v>0</v>
      </c>
      <c r="E57" s="25">
        <f t="shared" si="0"/>
        <v>0</v>
      </c>
      <c r="F57" s="16" t="s">
        <v>0</v>
      </c>
    </row>
    <row r="58" ht="23" customHeight="1" spans="1:6">
      <c r="A58" s="16" t="s">
        <v>3220</v>
      </c>
      <c r="B58" s="16" t="s">
        <v>3221</v>
      </c>
      <c r="C58" s="25">
        <f>SUM(C59:C61)</f>
        <v>0</v>
      </c>
      <c r="D58" s="25">
        <f>SUM(D59:D61)</f>
        <v>0</v>
      </c>
      <c r="E58" s="25">
        <f t="shared" si="0"/>
        <v>0</v>
      </c>
      <c r="F58" s="16" t="s">
        <v>0</v>
      </c>
    </row>
    <row r="59" ht="23" customHeight="1" spans="1:6">
      <c r="A59" s="16" t="s">
        <v>3222</v>
      </c>
      <c r="B59" s="16" t="s">
        <v>3108</v>
      </c>
      <c r="C59" s="25">
        <v>0</v>
      </c>
      <c r="D59" s="25">
        <v>0</v>
      </c>
      <c r="E59" s="25">
        <f t="shared" si="0"/>
        <v>0</v>
      </c>
      <c r="F59" s="16" t="s">
        <v>0</v>
      </c>
    </row>
    <row r="60" ht="23" customHeight="1" spans="1:6">
      <c r="A60" s="16" t="s">
        <v>3223</v>
      </c>
      <c r="B60" s="16" t="s">
        <v>3196</v>
      </c>
      <c r="C60" s="25">
        <v>0</v>
      </c>
      <c r="D60" s="25">
        <v>0</v>
      </c>
      <c r="E60" s="25">
        <f t="shared" si="0"/>
        <v>0</v>
      </c>
      <c r="F60" s="16" t="s">
        <v>0</v>
      </c>
    </row>
    <row r="61" ht="23" customHeight="1" spans="1:6">
      <c r="A61" s="16" t="s">
        <v>3224</v>
      </c>
      <c r="B61" s="16" t="s">
        <v>3225</v>
      </c>
      <c r="C61" s="25">
        <v>0</v>
      </c>
      <c r="D61" s="25">
        <v>0</v>
      </c>
      <c r="E61" s="25">
        <f t="shared" si="0"/>
        <v>0</v>
      </c>
      <c r="F61" s="16" t="s">
        <v>0</v>
      </c>
    </row>
    <row r="62" ht="23" customHeight="1" spans="1:6">
      <c r="A62" s="16" t="s">
        <v>3226</v>
      </c>
      <c r="B62" s="16" t="s">
        <v>3227</v>
      </c>
      <c r="C62" s="25">
        <v>0</v>
      </c>
      <c r="D62" s="25">
        <v>0</v>
      </c>
      <c r="E62" s="25">
        <f t="shared" si="0"/>
        <v>0</v>
      </c>
      <c r="F62" s="16" t="s">
        <v>0</v>
      </c>
    </row>
    <row r="63" ht="23" customHeight="1" spans="1:6">
      <c r="A63" s="16" t="s">
        <v>3228</v>
      </c>
      <c r="B63" s="16" t="s">
        <v>3229</v>
      </c>
      <c r="C63" s="25">
        <f>SUM(C64:C68)</f>
        <v>341</v>
      </c>
      <c r="D63" s="25">
        <f>SUM(D64:D68)</f>
        <v>-249</v>
      </c>
      <c r="E63" s="25">
        <f t="shared" si="0"/>
        <v>92</v>
      </c>
      <c r="F63" s="16" t="s">
        <v>0</v>
      </c>
    </row>
    <row r="64" ht="23" customHeight="1" spans="1:6">
      <c r="A64" s="16" t="s">
        <v>3230</v>
      </c>
      <c r="B64" s="16" t="s">
        <v>3231</v>
      </c>
      <c r="C64" s="25">
        <v>0</v>
      </c>
      <c r="D64" s="25">
        <v>0</v>
      </c>
      <c r="E64" s="25">
        <f t="shared" si="0"/>
        <v>0</v>
      </c>
      <c r="F64" s="16" t="s">
        <v>0</v>
      </c>
    </row>
    <row r="65" ht="23" customHeight="1" spans="1:6">
      <c r="A65" s="16" t="s">
        <v>3115</v>
      </c>
      <c r="B65" s="16" t="s">
        <v>3114</v>
      </c>
      <c r="C65" s="25">
        <v>341</v>
      </c>
      <c r="D65" s="25">
        <v>-249</v>
      </c>
      <c r="E65" s="25">
        <f t="shared" si="0"/>
        <v>92</v>
      </c>
      <c r="F65" s="16" t="s">
        <v>0</v>
      </c>
    </row>
    <row r="66" ht="23" customHeight="1" spans="1:6">
      <c r="A66" s="16" t="s">
        <v>3232</v>
      </c>
      <c r="B66" s="16" t="s">
        <v>3233</v>
      </c>
      <c r="C66" s="25">
        <v>0</v>
      </c>
      <c r="D66" s="25">
        <v>0</v>
      </c>
      <c r="E66" s="25">
        <f t="shared" si="0"/>
        <v>0</v>
      </c>
      <c r="F66" s="16" t="s">
        <v>0</v>
      </c>
    </row>
    <row r="67" ht="23" customHeight="1" spans="1:6">
      <c r="A67" s="16" t="s">
        <v>3234</v>
      </c>
      <c r="B67" s="16" t="s">
        <v>3235</v>
      </c>
      <c r="C67" s="25">
        <v>0</v>
      </c>
      <c r="D67" s="25">
        <v>0</v>
      </c>
      <c r="E67" s="25">
        <f t="shared" si="0"/>
        <v>0</v>
      </c>
      <c r="F67" s="16" t="s">
        <v>0</v>
      </c>
    </row>
    <row r="68" ht="23" customHeight="1" spans="1:6">
      <c r="A68" s="16" t="s">
        <v>3236</v>
      </c>
      <c r="B68" s="16" t="s">
        <v>3237</v>
      </c>
      <c r="C68" s="25">
        <v>0</v>
      </c>
      <c r="D68" s="25">
        <v>0</v>
      </c>
      <c r="E68" s="25">
        <f t="shared" si="0"/>
        <v>0</v>
      </c>
      <c r="F68" s="16" t="s">
        <v>0</v>
      </c>
    </row>
    <row r="69" ht="23" customHeight="1" spans="1:6">
      <c r="A69" s="16" t="s">
        <v>3238</v>
      </c>
      <c r="B69" s="16" t="s">
        <v>3239</v>
      </c>
      <c r="C69" s="25">
        <f>SUM(C70:C72)</f>
        <v>475</v>
      </c>
      <c r="D69" s="25">
        <f>SUM(D70:D72)</f>
        <v>0</v>
      </c>
      <c r="E69" s="25">
        <f t="shared" si="0"/>
        <v>475</v>
      </c>
      <c r="F69" s="16" t="s">
        <v>0</v>
      </c>
    </row>
    <row r="70" ht="23" customHeight="1" spans="1:6">
      <c r="A70" s="16" t="s">
        <v>3240</v>
      </c>
      <c r="B70" s="16" t="s">
        <v>3241</v>
      </c>
      <c r="C70" s="25">
        <v>0</v>
      </c>
      <c r="D70" s="25">
        <v>0</v>
      </c>
      <c r="E70" s="25">
        <f t="shared" ref="E70:E133" si="1">C70+D70</f>
        <v>0</v>
      </c>
      <c r="F70" s="16" t="s">
        <v>0</v>
      </c>
    </row>
    <row r="71" ht="23" customHeight="1" spans="1:6">
      <c r="A71" s="16" t="s">
        <v>3242</v>
      </c>
      <c r="B71" s="16" t="s">
        <v>3243</v>
      </c>
      <c r="C71" s="25">
        <v>0</v>
      </c>
      <c r="D71" s="25">
        <v>0</v>
      </c>
      <c r="E71" s="25">
        <f t="shared" si="1"/>
        <v>0</v>
      </c>
      <c r="F71" s="16" t="s">
        <v>0</v>
      </c>
    </row>
    <row r="72" ht="23" customHeight="1" spans="1:6">
      <c r="A72" s="16" t="s">
        <v>3244</v>
      </c>
      <c r="B72" s="16" t="s">
        <v>3245</v>
      </c>
      <c r="C72" s="25">
        <v>475</v>
      </c>
      <c r="D72" s="25">
        <v>0</v>
      </c>
      <c r="E72" s="25">
        <f t="shared" si="1"/>
        <v>475</v>
      </c>
      <c r="F72" s="16" t="s">
        <v>0</v>
      </c>
    </row>
    <row r="73" ht="23" customHeight="1" spans="1:6">
      <c r="A73" s="16" t="s">
        <v>3246</v>
      </c>
      <c r="B73" s="16" t="s">
        <v>3247</v>
      </c>
      <c r="C73" s="25">
        <f>SUM(C74:C76)</f>
        <v>0</v>
      </c>
      <c r="D73" s="25">
        <f>SUM(D74:D76)</f>
        <v>0</v>
      </c>
      <c r="E73" s="25">
        <f t="shared" si="1"/>
        <v>0</v>
      </c>
      <c r="F73" s="16" t="s">
        <v>0</v>
      </c>
    </row>
    <row r="74" ht="23" customHeight="1" spans="1:6">
      <c r="A74" s="16" t="s">
        <v>3248</v>
      </c>
      <c r="B74" s="16" t="s">
        <v>3108</v>
      </c>
      <c r="C74" s="25">
        <v>0</v>
      </c>
      <c r="D74" s="25">
        <v>0</v>
      </c>
      <c r="E74" s="25">
        <f t="shared" si="1"/>
        <v>0</v>
      </c>
      <c r="F74" s="16" t="s">
        <v>0</v>
      </c>
    </row>
    <row r="75" ht="23" customHeight="1" spans="1:6">
      <c r="A75" s="16" t="s">
        <v>3249</v>
      </c>
      <c r="B75" s="16" t="s">
        <v>3196</v>
      </c>
      <c r="C75" s="25">
        <v>0</v>
      </c>
      <c r="D75" s="25">
        <v>0</v>
      </c>
      <c r="E75" s="25">
        <f t="shared" si="1"/>
        <v>0</v>
      </c>
      <c r="F75" s="16" t="s">
        <v>0</v>
      </c>
    </row>
    <row r="76" ht="23" customHeight="1" spans="1:6">
      <c r="A76" s="16" t="s">
        <v>3250</v>
      </c>
      <c r="B76" s="16" t="s">
        <v>3251</v>
      </c>
      <c r="C76" s="25">
        <v>0</v>
      </c>
      <c r="D76" s="25">
        <v>0</v>
      </c>
      <c r="E76" s="25">
        <f t="shared" si="1"/>
        <v>0</v>
      </c>
      <c r="F76" s="16" t="s">
        <v>0</v>
      </c>
    </row>
    <row r="77" ht="23" customHeight="1" spans="1:6">
      <c r="A77" s="16" t="s">
        <v>3252</v>
      </c>
      <c r="B77" s="16" t="s">
        <v>3253</v>
      </c>
      <c r="C77" s="25">
        <f>SUM(C78:C80)</f>
        <v>0</v>
      </c>
      <c r="D77" s="25">
        <f>SUM(D78:D80)</f>
        <v>0</v>
      </c>
      <c r="E77" s="25">
        <f t="shared" si="1"/>
        <v>0</v>
      </c>
      <c r="F77" s="16" t="s">
        <v>0</v>
      </c>
    </row>
    <row r="78" ht="23" customHeight="1" spans="1:6">
      <c r="A78" s="16" t="s">
        <v>3254</v>
      </c>
      <c r="B78" s="16" t="s">
        <v>3108</v>
      </c>
      <c r="C78" s="25">
        <v>0</v>
      </c>
      <c r="D78" s="25">
        <v>0</v>
      </c>
      <c r="E78" s="25">
        <f t="shared" si="1"/>
        <v>0</v>
      </c>
      <c r="F78" s="16" t="s">
        <v>0</v>
      </c>
    </row>
    <row r="79" ht="23" customHeight="1" spans="1:6">
      <c r="A79" s="16" t="s">
        <v>3255</v>
      </c>
      <c r="B79" s="16" t="s">
        <v>3196</v>
      </c>
      <c r="C79" s="25">
        <v>0</v>
      </c>
      <c r="D79" s="25">
        <v>0</v>
      </c>
      <c r="E79" s="25">
        <f t="shared" si="1"/>
        <v>0</v>
      </c>
      <c r="F79" s="16" t="s">
        <v>0</v>
      </c>
    </row>
    <row r="80" ht="23" customHeight="1" spans="1:6">
      <c r="A80" s="16" t="s">
        <v>3256</v>
      </c>
      <c r="B80" s="16" t="s">
        <v>3257</v>
      </c>
      <c r="C80" s="25">
        <v>0</v>
      </c>
      <c r="D80" s="25">
        <v>0</v>
      </c>
      <c r="E80" s="25">
        <f t="shared" si="1"/>
        <v>0</v>
      </c>
      <c r="F80" s="16" t="s">
        <v>0</v>
      </c>
    </row>
    <row r="81" ht="23" customHeight="1" spans="1:6">
      <c r="A81" s="16" t="s">
        <v>3258</v>
      </c>
      <c r="B81" s="16" t="s">
        <v>3259</v>
      </c>
      <c r="C81" s="25">
        <f>SUM(C82:C86)</f>
        <v>0</v>
      </c>
      <c r="D81" s="25">
        <f>SUM(D82:D86)</f>
        <v>0</v>
      </c>
      <c r="E81" s="25">
        <f t="shared" si="1"/>
        <v>0</v>
      </c>
      <c r="F81" s="16" t="s">
        <v>0</v>
      </c>
    </row>
    <row r="82" ht="23" customHeight="1" spans="1:6">
      <c r="A82" s="16" t="s">
        <v>3260</v>
      </c>
      <c r="B82" s="16" t="s">
        <v>3231</v>
      </c>
      <c r="C82" s="25">
        <v>0</v>
      </c>
      <c r="D82" s="25">
        <v>0</v>
      </c>
      <c r="E82" s="25">
        <f t="shared" si="1"/>
        <v>0</v>
      </c>
      <c r="F82" s="16" t="s">
        <v>0</v>
      </c>
    </row>
    <row r="83" ht="23" customHeight="1" spans="1:6">
      <c r="A83" s="16" t="s">
        <v>3261</v>
      </c>
      <c r="B83" s="16" t="s">
        <v>3114</v>
      </c>
      <c r="C83" s="25">
        <v>0</v>
      </c>
      <c r="D83" s="25">
        <v>0</v>
      </c>
      <c r="E83" s="25">
        <f t="shared" si="1"/>
        <v>0</v>
      </c>
      <c r="F83" s="16" t="s">
        <v>0</v>
      </c>
    </row>
    <row r="84" ht="23" customHeight="1" spans="1:6">
      <c r="A84" s="16" t="s">
        <v>3262</v>
      </c>
      <c r="B84" s="16" t="s">
        <v>3233</v>
      </c>
      <c r="C84" s="25">
        <v>0</v>
      </c>
      <c r="D84" s="25">
        <v>0</v>
      </c>
      <c r="E84" s="25">
        <f t="shared" si="1"/>
        <v>0</v>
      </c>
      <c r="F84" s="16" t="s">
        <v>0</v>
      </c>
    </row>
    <row r="85" ht="23" customHeight="1" spans="1:6">
      <c r="A85" s="16" t="s">
        <v>3263</v>
      </c>
      <c r="B85" s="16" t="s">
        <v>3235</v>
      </c>
      <c r="C85" s="25">
        <v>0</v>
      </c>
      <c r="D85" s="25">
        <v>0</v>
      </c>
      <c r="E85" s="25">
        <f t="shared" si="1"/>
        <v>0</v>
      </c>
      <c r="F85" s="16" t="s">
        <v>0</v>
      </c>
    </row>
    <row r="86" ht="23" customHeight="1" spans="1:6">
      <c r="A86" s="16" t="s">
        <v>3264</v>
      </c>
      <c r="B86" s="16" t="s">
        <v>3265</v>
      </c>
      <c r="C86" s="25">
        <v>0</v>
      </c>
      <c r="D86" s="25">
        <v>0</v>
      </c>
      <c r="E86" s="25">
        <f t="shared" si="1"/>
        <v>0</v>
      </c>
      <c r="F86" s="16" t="s">
        <v>0</v>
      </c>
    </row>
    <row r="87" ht="23" customHeight="1" spans="1:6">
      <c r="A87" s="16" t="s">
        <v>3266</v>
      </c>
      <c r="B87" s="16" t="s">
        <v>3267</v>
      </c>
      <c r="C87" s="25">
        <f>SUM(C88:C89)</f>
        <v>0</v>
      </c>
      <c r="D87" s="25">
        <f>SUM(D88:D89)</f>
        <v>0</v>
      </c>
      <c r="E87" s="25">
        <f t="shared" si="1"/>
        <v>0</v>
      </c>
      <c r="F87" s="16" t="s">
        <v>0</v>
      </c>
    </row>
    <row r="88" ht="23" customHeight="1" spans="1:6">
      <c r="A88" s="16" t="s">
        <v>3268</v>
      </c>
      <c r="B88" s="16" t="s">
        <v>3241</v>
      </c>
      <c r="C88" s="25">
        <v>0</v>
      </c>
      <c r="D88" s="25">
        <v>0</v>
      </c>
      <c r="E88" s="25">
        <f t="shared" si="1"/>
        <v>0</v>
      </c>
      <c r="F88" s="16" t="s">
        <v>0</v>
      </c>
    </row>
    <row r="89" ht="23" customHeight="1" spans="1:6">
      <c r="A89" s="16" t="s">
        <v>3269</v>
      </c>
      <c r="B89" s="16" t="s">
        <v>3270</v>
      </c>
      <c r="C89" s="25">
        <v>0</v>
      </c>
      <c r="D89" s="25">
        <v>0</v>
      </c>
      <c r="E89" s="25">
        <f t="shared" si="1"/>
        <v>0</v>
      </c>
      <c r="F89" s="16" t="s">
        <v>0</v>
      </c>
    </row>
    <row r="90" ht="23" customHeight="1" spans="1:6">
      <c r="A90" s="16" t="s">
        <v>3271</v>
      </c>
      <c r="B90" s="16" t="s">
        <v>3272</v>
      </c>
      <c r="C90" s="25">
        <f>SUM(C91:C98)</f>
        <v>0</v>
      </c>
      <c r="D90" s="25">
        <f>SUM(D91:D98)</f>
        <v>1000</v>
      </c>
      <c r="E90" s="25">
        <f t="shared" si="1"/>
        <v>1000</v>
      </c>
      <c r="F90" s="16" t="s">
        <v>0</v>
      </c>
    </row>
    <row r="91" ht="23" customHeight="1" spans="1:6">
      <c r="A91" s="16" t="s">
        <v>3273</v>
      </c>
      <c r="B91" s="16" t="s">
        <v>3108</v>
      </c>
      <c r="C91" s="25">
        <v>0</v>
      </c>
      <c r="D91" s="25">
        <v>0</v>
      </c>
      <c r="E91" s="25">
        <f t="shared" si="1"/>
        <v>0</v>
      </c>
      <c r="F91" s="16" t="s">
        <v>0</v>
      </c>
    </row>
    <row r="92" ht="23" customHeight="1" spans="1:6">
      <c r="A92" s="16" t="s">
        <v>3274</v>
      </c>
      <c r="B92" s="16" t="s">
        <v>3196</v>
      </c>
      <c r="C92" s="25">
        <v>0</v>
      </c>
      <c r="D92" s="25">
        <v>0</v>
      </c>
      <c r="E92" s="25">
        <f t="shared" si="1"/>
        <v>0</v>
      </c>
      <c r="F92" s="16" t="s">
        <v>0</v>
      </c>
    </row>
    <row r="93" ht="23" customHeight="1" spans="1:6">
      <c r="A93" s="16" t="s">
        <v>3275</v>
      </c>
      <c r="B93" s="16" t="s">
        <v>3198</v>
      </c>
      <c r="C93" s="25">
        <v>0</v>
      </c>
      <c r="D93" s="25">
        <v>0</v>
      </c>
      <c r="E93" s="25">
        <f t="shared" si="1"/>
        <v>0</v>
      </c>
      <c r="F93" s="16" t="s">
        <v>0</v>
      </c>
    </row>
    <row r="94" ht="23" customHeight="1" spans="1:6">
      <c r="A94" s="16" t="s">
        <v>3276</v>
      </c>
      <c r="B94" s="16" t="s">
        <v>3200</v>
      </c>
      <c r="C94" s="25">
        <v>0</v>
      </c>
      <c r="D94" s="25">
        <v>0</v>
      </c>
      <c r="E94" s="25">
        <f t="shared" si="1"/>
        <v>0</v>
      </c>
      <c r="F94" s="16" t="s">
        <v>0</v>
      </c>
    </row>
    <row r="95" ht="23" customHeight="1" spans="1:6">
      <c r="A95" s="16" t="s">
        <v>3277</v>
      </c>
      <c r="B95" s="16" t="s">
        <v>3206</v>
      </c>
      <c r="C95" s="25">
        <v>0</v>
      </c>
      <c r="D95" s="25">
        <v>0</v>
      </c>
      <c r="E95" s="25">
        <f t="shared" si="1"/>
        <v>0</v>
      </c>
      <c r="F95" s="16" t="s">
        <v>0</v>
      </c>
    </row>
    <row r="96" ht="23" customHeight="1" spans="1:6">
      <c r="A96" s="16" t="s">
        <v>3278</v>
      </c>
      <c r="B96" s="16" t="s">
        <v>3210</v>
      </c>
      <c r="C96" s="25">
        <v>0</v>
      </c>
      <c r="D96" s="25">
        <v>0</v>
      </c>
      <c r="E96" s="25">
        <f t="shared" si="1"/>
        <v>0</v>
      </c>
      <c r="F96" s="16" t="s">
        <v>0</v>
      </c>
    </row>
    <row r="97" ht="23" customHeight="1" spans="1:6">
      <c r="A97" s="16" t="s">
        <v>3279</v>
      </c>
      <c r="B97" s="16" t="s">
        <v>3212</v>
      </c>
      <c r="C97" s="25">
        <v>0</v>
      </c>
      <c r="D97" s="25">
        <v>0</v>
      </c>
      <c r="E97" s="25">
        <f t="shared" si="1"/>
        <v>0</v>
      </c>
      <c r="F97" s="16" t="s">
        <v>0</v>
      </c>
    </row>
    <row r="98" ht="23" customHeight="1" spans="1:6">
      <c r="A98" s="16" t="s">
        <v>3280</v>
      </c>
      <c r="B98" s="16" t="s">
        <v>3281</v>
      </c>
      <c r="C98" s="25">
        <v>0</v>
      </c>
      <c r="D98" s="25">
        <v>1000</v>
      </c>
      <c r="E98" s="25">
        <f t="shared" si="1"/>
        <v>1000</v>
      </c>
      <c r="F98" s="16" t="s">
        <v>0</v>
      </c>
    </row>
    <row r="99" ht="23" customHeight="1" spans="1:6">
      <c r="A99" s="16" t="s">
        <v>1997</v>
      </c>
      <c r="B99" s="16" t="s">
        <v>1998</v>
      </c>
      <c r="C99" s="25">
        <f>C100+C105+C110+C118++C115+C123+C127+C131</f>
        <v>110</v>
      </c>
      <c r="D99" s="25">
        <f>D100+D105+D110+D118++D115+D123+D127+D131</f>
        <v>-19.27</v>
      </c>
      <c r="E99" s="25">
        <f t="shared" si="1"/>
        <v>90.73</v>
      </c>
      <c r="F99" s="16" t="s">
        <v>0</v>
      </c>
    </row>
    <row r="100" ht="23" customHeight="1" spans="1:6">
      <c r="A100" s="16" t="s">
        <v>3282</v>
      </c>
      <c r="B100" s="16" t="s">
        <v>3283</v>
      </c>
      <c r="C100" s="25">
        <f>SUM(C101:C104)</f>
        <v>76</v>
      </c>
      <c r="D100" s="25">
        <f>SUM(D101:D104)</f>
        <v>-6.47</v>
      </c>
      <c r="E100" s="25">
        <f t="shared" si="1"/>
        <v>69.53</v>
      </c>
      <c r="F100" s="16" t="s">
        <v>0</v>
      </c>
    </row>
    <row r="101" ht="23" customHeight="1" spans="1:6">
      <c r="A101" s="16" t="s">
        <v>3284</v>
      </c>
      <c r="B101" s="16" t="s">
        <v>3285</v>
      </c>
      <c r="C101" s="25">
        <v>76</v>
      </c>
      <c r="D101" s="25">
        <v>-6.47</v>
      </c>
      <c r="E101" s="25">
        <f t="shared" si="1"/>
        <v>69.53</v>
      </c>
      <c r="F101" s="16" t="s">
        <v>0</v>
      </c>
    </row>
    <row r="102" ht="23" customHeight="1" spans="1:6">
      <c r="A102" s="16" t="s">
        <v>3286</v>
      </c>
      <c r="B102" s="16" t="s">
        <v>3287</v>
      </c>
      <c r="C102" s="25">
        <v>0</v>
      </c>
      <c r="D102" s="25">
        <v>0</v>
      </c>
      <c r="E102" s="25">
        <f t="shared" si="1"/>
        <v>0</v>
      </c>
      <c r="F102" s="16" t="s">
        <v>0</v>
      </c>
    </row>
    <row r="103" ht="23" customHeight="1" spans="1:6">
      <c r="A103" s="16" t="s">
        <v>3288</v>
      </c>
      <c r="B103" s="16" t="s">
        <v>3289</v>
      </c>
      <c r="C103" s="25">
        <v>0</v>
      </c>
      <c r="D103" s="25">
        <v>0</v>
      </c>
      <c r="E103" s="25">
        <f t="shared" si="1"/>
        <v>0</v>
      </c>
      <c r="F103" s="16" t="s">
        <v>0</v>
      </c>
    </row>
    <row r="104" ht="23" customHeight="1" spans="1:6">
      <c r="A104" s="16" t="s">
        <v>3290</v>
      </c>
      <c r="B104" s="16" t="s">
        <v>3291</v>
      </c>
      <c r="C104" s="25">
        <v>0</v>
      </c>
      <c r="D104" s="25">
        <v>0</v>
      </c>
      <c r="E104" s="25">
        <f t="shared" si="1"/>
        <v>0</v>
      </c>
      <c r="F104" s="16" t="s">
        <v>0</v>
      </c>
    </row>
    <row r="105" ht="23" customHeight="1" spans="1:6">
      <c r="A105" s="16" t="s">
        <v>3292</v>
      </c>
      <c r="B105" s="16" t="s">
        <v>3293</v>
      </c>
      <c r="C105" s="25">
        <f>SUM(C106:C109)</f>
        <v>0</v>
      </c>
      <c r="D105" s="25">
        <f>SUM(D106:D109)</f>
        <v>0</v>
      </c>
      <c r="E105" s="25">
        <f t="shared" si="1"/>
        <v>0</v>
      </c>
      <c r="F105" s="16" t="s">
        <v>0</v>
      </c>
    </row>
    <row r="106" ht="23" customHeight="1" spans="1:6">
      <c r="A106" s="16" t="s">
        <v>3294</v>
      </c>
      <c r="B106" s="16" t="s">
        <v>3285</v>
      </c>
      <c r="C106" s="25">
        <v>0</v>
      </c>
      <c r="D106" s="25">
        <v>0</v>
      </c>
      <c r="E106" s="25">
        <f t="shared" si="1"/>
        <v>0</v>
      </c>
      <c r="F106" s="16" t="s">
        <v>0</v>
      </c>
    </row>
    <row r="107" ht="23" customHeight="1" spans="1:6">
      <c r="A107" s="16" t="s">
        <v>3295</v>
      </c>
      <c r="B107" s="16" t="s">
        <v>3287</v>
      </c>
      <c r="C107" s="25">
        <v>0</v>
      </c>
      <c r="D107" s="25">
        <v>0</v>
      </c>
      <c r="E107" s="25">
        <f t="shared" si="1"/>
        <v>0</v>
      </c>
      <c r="F107" s="16" t="s">
        <v>0</v>
      </c>
    </row>
    <row r="108" ht="23" customHeight="1" spans="1:6">
      <c r="A108" s="16" t="s">
        <v>3296</v>
      </c>
      <c r="B108" s="16" t="s">
        <v>3297</v>
      </c>
      <c r="C108" s="25">
        <v>0</v>
      </c>
      <c r="D108" s="25">
        <v>0</v>
      </c>
      <c r="E108" s="25">
        <f t="shared" si="1"/>
        <v>0</v>
      </c>
      <c r="F108" s="16" t="s">
        <v>0</v>
      </c>
    </row>
    <row r="109" ht="23" customHeight="1" spans="1:6">
      <c r="A109" s="16" t="s">
        <v>3298</v>
      </c>
      <c r="B109" s="16" t="s">
        <v>3299</v>
      </c>
      <c r="C109" s="25">
        <v>0</v>
      </c>
      <c r="D109" s="25">
        <v>0</v>
      </c>
      <c r="E109" s="25">
        <f t="shared" si="1"/>
        <v>0</v>
      </c>
      <c r="F109" s="16" t="s">
        <v>0</v>
      </c>
    </row>
    <row r="110" ht="23" customHeight="1" spans="1:6">
      <c r="A110" s="16" t="s">
        <v>3300</v>
      </c>
      <c r="B110" s="16" t="s">
        <v>3301</v>
      </c>
      <c r="C110" s="25">
        <f>SUM(C111:C114)</f>
        <v>0</v>
      </c>
      <c r="D110" s="25">
        <f>SUM(D111:D114)</f>
        <v>0</v>
      </c>
      <c r="E110" s="25">
        <f t="shared" si="1"/>
        <v>0</v>
      </c>
      <c r="F110" s="16" t="s">
        <v>0</v>
      </c>
    </row>
    <row r="111" ht="23" customHeight="1" spans="1:6">
      <c r="A111" s="16" t="s">
        <v>3302</v>
      </c>
      <c r="B111" s="16" t="s">
        <v>2139</v>
      </c>
      <c r="C111" s="25">
        <v>0</v>
      </c>
      <c r="D111" s="25">
        <v>0</v>
      </c>
      <c r="E111" s="25">
        <f t="shared" si="1"/>
        <v>0</v>
      </c>
      <c r="F111" s="16" t="s">
        <v>0</v>
      </c>
    </row>
    <row r="112" ht="23" customHeight="1" spans="1:6">
      <c r="A112" s="16" t="s">
        <v>3303</v>
      </c>
      <c r="B112" s="16" t="s">
        <v>3304</v>
      </c>
      <c r="C112" s="25">
        <v>0</v>
      </c>
      <c r="D112" s="25">
        <v>0</v>
      </c>
      <c r="E112" s="25">
        <f t="shared" si="1"/>
        <v>0</v>
      </c>
      <c r="F112" s="16" t="s">
        <v>0</v>
      </c>
    </row>
    <row r="113" ht="23" customHeight="1" spans="1:6">
      <c r="A113" s="16" t="s">
        <v>3305</v>
      </c>
      <c r="B113" s="16" t="s">
        <v>3306</v>
      </c>
      <c r="C113" s="25">
        <v>0</v>
      </c>
      <c r="D113" s="25">
        <v>0</v>
      </c>
      <c r="E113" s="25">
        <f t="shared" si="1"/>
        <v>0</v>
      </c>
      <c r="F113" s="16" t="s">
        <v>0</v>
      </c>
    </row>
    <row r="114" ht="23" customHeight="1" spans="1:6">
      <c r="A114" s="16" t="s">
        <v>3307</v>
      </c>
      <c r="B114" s="16" t="s">
        <v>3308</v>
      </c>
      <c r="C114" s="25">
        <v>0</v>
      </c>
      <c r="D114" s="25">
        <v>0</v>
      </c>
      <c r="E114" s="25">
        <f t="shared" si="1"/>
        <v>0</v>
      </c>
      <c r="F114" s="16" t="s">
        <v>0</v>
      </c>
    </row>
    <row r="115" ht="23" customHeight="1" spans="1:6">
      <c r="A115" s="16" t="s">
        <v>3309</v>
      </c>
      <c r="B115" s="16" t="s">
        <v>3310</v>
      </c>
      <c r="C115" s="25">
        <f>SUM(C116:C117)</f>
        <v>0</v>
      </c>
      <c r="D115" s="25">
        <f>SUM(D116:D117)</f>
        <v>0</v>
      </c>
      <c r="E115" s="25">
        <f t="shared" si="1"/>
        <v>0</v>
      </c>
      <c r="F115" s="16" t="s">
        <v>0</v>
      </c>
    </row>
    <row r="116" ht="23" customHeight="1" spans="1:6">
      <c r="A116" s="16" t="s">
        <v>3311</v>
      </c>
      <c r="B116" s="16" t="s">
        <v>3285</v>
      </c>
      <c r="C116" s="25">
        <v>0</v>
      </c>
      <c r="D116" s="25">
        <v>0</v>
      </c>
      <c r="E116" s="25">
        <f t="shared" si="1"/>
        <v>0</v>
      </c>
      <c r="F116" s="16" t="s">
        <v>0</v>
      </c>
    </row>
    <row r="117" ht="23" customHeight="1" spans="1:6">
      <c r="A117" s="16" t="s">
        <v>3312</v>
      </c>
      <c r="B117" s="16" t="s">
        <v>3313</v>
      </c>
      <c r="C117" s="25">
        <v>0</v>
      </c>
      <c r="D117" s="25">
        <v>0</v>
      </c>
      <c r="E117" s="25">
        <f t="shared" si="1"/>
        <v>0</v>
      </c>
      <c r="F117" s="16" t="s">
        <v>0</v>
      </c>
    </row>
    <row r="118" ht="23" customHeight="1" spans="1:6">
      <c r="A118" s="16" t="s">
        <v>3314</v>
      </c>
      <c r="B118" s="16" t="s">
        <v>3315</v>
      </c>
      <c r="C118" s="25">
        <f>SUM(C119:C122)</f>
        <v>0</v>
      </c>
      <c r="D118" s="25">
        <f>SUM(D119:D122)</f>
        <v>0</v>
      </c>
      <c r="E118" s="25">
        <f t="shared" si="1"/>
        <v>0</v>
      </c>
      <c r="F118" s="16" t="s">
        <v>0</v>
      </c>
    </row>
    <row r="119" ht="23" customHeight="1" spans="1:6">
      <c r="A119" s="16" t="s">
        <v>3316</v>
      </c>
      <c r="B119" s="16" t="s">
        <v>2139</v>
      </c>
      <c r="C119" s="25">
        <v>0</v>
      </c>
      <c r="D119" s="25">
        <v>0</v>
      </c>
      <c r="E119" s="25">
        <f t="shared" si="1"/>
        <v>0</v>
      </c>
      <c r="F119" s="16" t="s">
        <v>0</v>
      </c>
    </row>
    <row r="120" ht="23" customHeight="1" spans="1:6">
      <c r="A120" s="16" t="s">
        <v>3317</v>
      </c>
      <c r="B120" s="16" t="s">
        <v>3318</v>
      </c>
      <c r="C120" s="25">
        <v>0</v>
      </c>
      <c r="D120" s="25">
        <v>0</v>
      </c>
      <c r="E120" s="25">
        <f t="shared" si="1"/>
        <v>0</v>
      </c>
      <c r="F120" s="16" t="s">
        <v>0</v>
      </c>
    </row>
    <row r="121" ht="23" customHeight="1" spans="1:6">
      <c r="A121" s="16" t="s">
        <v>3319</v>
      </c>
      <c r="B121" s="16" t="s">
        <v>3306</v>
      </c>
      <c r="C121" s="25">
        <v>0</v>
      </c>
      <c r="D121" s="25">
        <v>0</v>
      </c>
      <c r="E121" s="25">
        <f t="shared" si="1"/>
        <v>0</v>
      </c>
      <c r="F121" s="16" t="s">
        <v>0</v>
      </c>
    </row>
    <row r="122" ht="23" customHeight="1" spans="1:6">
      <c r="A122" s="16" t="s">
        <v>3320</v>
      </c>
      <c r="B122" s="16" t="s">
        <v>3321</v>
      </c>
      <c r="C122" s="25">
        <v>0</v>
      </c>
      <c r="D122" s="25">
        <v>0</v>
      </c>
      <c r="E122" s="25">
        <f t="shared" si="1"/>
        <v>0</v>
      </c>
      <c r="F122" s="16" t="s">
        <v>0</v>
      </c>
    </row>
    <row r="123" ht="23" customHeight="1" spans="1:6">
      <c r="A123" s="16" t="s">
        <v>3322</v>
      </c>
      <c r="B123" s="16" t="s">
        <v>3323</v>
      </c>
      <c r="C123" s="25">
        <f>SUM(C124:C126)</f>
        <v>9</v>
      </c>
      <c r="D123" s="25">
        <f>SUM(D124:D126)</f>
        <v>10.2</v>
      </c>
      <c r="E123" s="25">
        <f t="shared" si="1"/>
        <v>19.2</v>
      </c>
      <c r="F123" s="16" t="s">
        <v>0</v>
      </c>
    </row>
    <row r="124" ht="23" customHeight="1" spans="1:6">
      <c r="A124" s="16" t="s">
        <v>3324</v>
      </c>
      <c r="B124" s="16" t="s">
        <v>3325</v>
      </c>
      <c r="C124" s="25">
        <v>9</v>
      </c>
      <c r="D124" s="25">
        <v>10.2</v>
      </c>
      <c r="E124" s="25">
        <f t="shared" si="1"/>
        <v>19.2</v>
      </c>
      <c r="F124" s="16" t="s">
        <v>0</v>
      </c>
    </row>
    <row r="125" ht="23" customHeight="1" spans="1:6">
      <c r="A125" s="16" t="s">
        <v>3326</v>
      </c>
      <c r="B125" s="16" t="s">
        <v>3285</v>
      </c>
      <c r="C125" s="25">
        <v>0</v>
      </c>
      <c r="D125" s="25">
        <v>0</v>
      </c>
      <c r="E125" s="25">
        <f t="shared" si="1"/>
        <v>0</v>
      </c>
      <c r="F125" s="16" t="s">
        <v>0</v>
      </c>
    </row>
    <row r="126" ht="23" customHeight="1" spans="1:6">
      <c r="A126" s="16" t="s">
        <v>3327</v>
      </c>
      <c r="B126" s="16" t="s">
        <v>3328</v>
      </c>
      <c r="C126" s="25">
        <v>0</v>
      </c>
      <c r="D126" s="25">
        <v>0</v>
      </c>
      <c r="E126" s="25">
        <f t="shared" si="1"/>
        <v>0</v>
      </c>
      <c r="F126" s="16" t="s">
        <v>0</v>
      </c>
    </row>
    <row r="127" ht="23" customHeight="1" spans="1:6">
      <c r="A127" s="16" t="s">
        <v>3329</v>
      </c>
      <c r="B127" s="16" t="s">
        <v>3330</v>
      </c>
      <c r="C127" s="25">
        <f>SUM(C128:C130)</f>
        <v>25</v>
      </c>
      <c r="D127" s="25">
        <f>SUM(D128:D130)</f>
        <v>-23</v>
      </c>
      <c r="E127" s="25">
        <f t="shared" si="1"/>
        <v>2</v>
      </c>
      <c r="F127" s="16" t="s">
        <v>0</v>
      </c>
    </row>
    <row r="128" ht="23" customHeight="1" spans="1:6">
      <c r="A128" s="16" t="s">
        <v>3331</v>
      </c>
      <c r="B128" s="16" t="s">
        <v>3325</v>
      </c>
      <c r="C128" s="25">
        <v>0</v>
      </c>
      <c r="D128" s="25">
        <v>0</v>
      </c>
      <c r="E128" s="25">
        <f t="shared" si="1"/>
        <v>0</v>
      </c>
      <c r="F128" s="16" t="s">
        <v>0</v>
      </c>
    </row>
    <row r="129" ht="23" customHeight="1" spans="1:6">
      <c r="A129" s="16" t="s">
        <v>3332</v>
      </c>
      <c r="B129" s="16" t="s">
        <v>3285</v>
      </c>
      <c r="C129" s="25">
        <v>25</v>
      </c>
      <c r="D129" s="25">
        <v>-23</v>
      </c>
      <c r="E129" s="25">
        <f t="shared" si="1"/>
        <v>2</v>
      </c>
      <c r="F129" s="16" t="s">
        <v>0</v>
      </c>
    </row>
    <row r="130" ht="23" customHeight="1" spans="1:6">
      <c r="A130" s="16" t="s">
        <v>3333</v>
      </c>
      <c r="B130" s="16" t="s">
        <v>3334</v>
      </c>
      <c r="C130" s="25">
        <v>0</v>
      </c>
      <c r="D130" s="25">
        <v>0</v>
      </c>
      <c r="E130" s="25">
        <f t="shared" si="1"/>
        <v>0</v>
      </c>
      <c r="F130" s="16" t="s">
        <v>0</v>
      </c>
    </row>
    <row r="131" ht="23" customHeight="1" spans="1:6">
      <c r="A131" s="16" t="s">
        <v>3335</v>
      </c>
      <c r="B131" s="16" t="s">
        <v>3336</v>
      </c>
      <c r="C131" s="25">
        <f>SUM(C132:C133)</f>
        <v>0</v>
      </c>
      <c r="D131" s="25">
        <f>SUM(D132:D133)</f>
        <v>0</v>
      </c>
      <c r="E131" s="25">
        <f t="shared" si="1"/>
        <v>0</v>
      </c>
      <c r="F131" s="16" t="s">
        <v>0</v>
      </c>
    </row>
    <row r="132" ht="23" customHeight="1" spans="1:6">
      <c r="A132" s="16" t="s">
        <v>3337</v>
      </c>
      <c r="B132" s="16" t="s">
        <v>3285</v>
      </c>
      <c r="C132" s="25">
        <v>0</v>
      </c>
      <c r="D132" s="25">
        <v>0</v>
      </c>
      <c r="E132" s="25">
        <f t="shared" si="1"/>
        <v>0</v>
      </c>
      <c r="F132" s="16" t="s">
        <v>0</v>
      </c>
    </row>
    <row r="133" ht="23" customHeight="1" spans="1:6">
      <c r="A133" s="16" t="s">
        <v>3338</v>
      </c>
      <c r="B133" s="16" t="s">
        <v>3339</v>
      </c>
      <c r="C133" s="25">
        <v>0</v>
      </c>
      <c r="D133" s="25">
        <v>0</v>
      </c>
      <c r="E133" s="25">
        <f t="shared" si="1"/>
        <v>0</v>
      </c>
      <c r="F133" s="16" t="s">
        <v>0</v>
      </c>
    </row>
    <row r="134" ht="23" customHeight="1" spans="1:6">
      <c r="A134" s="16" t="s">
        <v>2195</v>
      </c>
      <c r="B134" s="16" t="s">
        <v>2196</v>
      </c>
      <c r="C134" s="25">
        <f>C135+C140+C145+C154+C161+C171+C174+C177</f>
        <v>0</v>
      </c>
      <c r="D134" s="25">
        <f>D135+D140+D145+D154+D161+D171+D174+D177</f>
        <v>0</v>
      </c>
      <c r="E134" s="25">
        <f t="shared" ref="E134:E197" si="2">C134+D134</f>
        <v>0</v>
      </c>
      <c r="F134" s="16" t="s">
        <v>0</v>
      </c>
    </row>
    <row r="135" ht="23" customHeight="1" spans="1:6">
      <c r="A135" s="16" t="s">
        <v>3340</v>
      </c>
      <c r="B135" s="16" t="s">
        <v>3341</v>
      </c>
      <c r="C135" s="25">
        <f>SUM(C136:C139)</f>
        <v>0</v>
      </c>
      <c r="D135" s="25">
        <f>SUM(D136:D139)</f>
        <v>0</v>
      </c>
      <c r="E135" s="25">
        <f t="shared" si="2"/>
        <v>0</v>
      </c>
      <c r="F135" s="16" t="s">
        <v>0</v>
      </c>
    </row>
    <row r="136" ht="23" customHeight="1" spans="1:6">
      <c r="A136" s="16" t="s">
        <v>3342</v>
      </c>
      <c r="B136" s="16" t="s">
        <v>2203</v>
      </c>
      <c r="C136" s="25">
        <v>0</v>
      </c>
      <c r="D136" s="25">
        <v>0</v>
      </c>
      <c r="E136" s="25">
        <f t="shared" si="2"/>
        <v>0</v>
      </c>
      <c r="F136" s="16" t="s">
        <v>0</v>
      </c>
    </row>
    <row r="137" ht="23" customHeight="1" spans="1:6">
      <c r="A137" s="16" t="s">
        <v>3343</v>
      </c>
      <c r="B137" s="16" t="s">
        <v>2205</v>
      </c>
      <c r="C137" s="25">
        <v>0</v>
      </c>
      <c r="D137" s="25">
        <v>0</v>
      </c>
      <c r="E137" s="25">
        <f t="shared" si="2"/>
        <v>0</v>
      </c>
      <c r="F137" s="16" t="s">
        <v>0</v>
      </c>
    </row>
    <row r="138" ht="23" customHeight="1" spans="1:6">
      <c r="A138" s="16" t="s">
        <v>3344</v>
      </c>
      <c r="B138" s="16" t="s">
        <v>3345</v>
      </c>
      <c r="C138" s="25">
        <v>0</v>
      </c>
      <c r="D138" s="25">
        <v>0</v>
      </c>
      <c r="E138" s="25">
        <f t="shared" si="2"/>
        <v>0</v>
      </c>
      <c r="F138" s="16" t="s">
        <v>0</v>
      </c>
    </row>
    <row r="139" ht="23" customHeight="1" spans="1:6">
      <c r="A139" s="16" t="s">
        <v>3346</v>
      </c>
      <c r="B139" s="16" t="s">
        <v>3347</v>
      </c>
      <c r="C139" s="25">
        <v>0</v>
      </c>
      <c r="D139" s="25">
        <v>0</v>
      </c>
      <c r="E139" s="25">
        <f t="shared" si="2"/>
        <v>0</v>
      </c>
      <c r="F139" s="16" t="s">
        <v>0</v>
      </c>
    </row>
    <row r="140" ht="23" customHeight="1" spans="1:6">
      <c r="A140" s="16" t="s">
        <v>3348</v>
      </c>
      <c r="B140" s="16" t="s">
        <v>3349</v>
      </c>
      <c r="C140" s="25">
        <f>SUM(C141:C144)</f>
        <v>0</v>
      </c>
      <c r="D140" s="25">
        <f>SUM(D141:D144)</f>
        <v>0</v>
      </c>
      <c r="E140" s="25">
        <f t="shared" si="2"/>
        <v>0</v>
      </c>
      <c r="F140" s="16" t="s">
        <v>0</v>
      </c>
    </row>
    <row r="141" ht="23" customHeight="1" spans="1:6">
      <c r="A141" s="16" t="s">
        <v>3350</v>
      </c>
      <c r="B141" s="16" t="s">
        <v>3345</v>
      </c>
      <c r="C141" s="25">
        <v>0</v>
      </c>
      <c r="D141" s="25">
        <v>0</v>
      </c>
      <c r="E141" s="25">
        <f t="shared" si="2"/>
        <v>0</v>
      </c>
      <c r="F141" s="16" t="s">
        <v>0</v>
      </c>
    </row>
    <row r="142" ht="23" customHeight="1" spans="1:6">
      <c r="A142" s="16" t="s">
        <v>3351</v>
      </c>
      <c r="B142" s="16" t="s">
        <v>3352</v>
      </c>
      <c r="C142" s="25">
        <v>0</v>
      </c>
      <c r="D142" s="25">
        <v>0</v>
      </c>
      <c r="E142" s="25">
        <f t="shared" si="2"/>
        <v>0</v>
      </c>
      <c r="F142" s="16" t="s">
        <v>0</v>
      </c>
    </row>
    <row r="143" ht="23" customHeight="1" spans="1:6">
      <c r="A143" s="16" t="s">
        <v>3353</v>
      </c>
      <c r="B143" s="16" t="s">
        <v>3354</v>
      </c>
      <c r="C143" s="25">
        <v>0</v>
      </c>
      <c r="D143" s="25">
        <v>0</v>
      </c>
      <c r="E143" s="25">
        <f t="shared" si="2"/>
        <v>0</v>
      </c>
      <c r="F143" s="16" t="s">
        <v>0</v>
      </c>
    </row>
    <row r="144" ht="23" customHeight="1" spans="1:6">
      <c r="A144" s="16" t="s">
        <v>3355</v>
      </c>
      <c r="B144" s="16" t="s">
        <v>3356</v>
      </c>
      <c r="C144" s="25">
        <v>0</v>
      </c>
      <c r="D144" s="25">
        <v>0</v>
      </c>
      <c r="E144" s="25">
        <f t="shared" si="2"/>
        <v>0</v>
      </c>
      <c r="F144" s="16" t="s">
        <v>0</v>
      </c>
    </row>
    <row r="145" ht="23" customHeight="1" spans="1:6">
      <c r="A145" s="16" t="s">
        <v>3357</v>
      </c>
      <c r="B145" s="16" t="s">
        <v>3358</v>
      </c>
      <c r="C145" s="25">
        <f>SUM(C146:C153)</f>
        <v>0</v>
      </c>
      <c r="D145" s="25">
        <f>SUM(D146:D153)</f>
        <v>0</v>
      </c>
      <c r="E145" s="25">
        <f t="shared" si="2"/>
        <v>0</v>
      </c>
      <c r="F145" s="16" t="s">
        <v>0</v>
      </c>
    </row>
    <row r="146" ht="23" customHeight="1" spans="1:6">
      <c r="A146" s="16" t="s">
        <v>3359</v>
      </c>
      <c r="B146" s="16" t="s">
        <v>3360</v>
      </c>
      <c r="C146" s="25">
        <v>0</v>
      </c>
      <c r="D146" s="25">
        <v>0</v>
      </c>
      <c r="E146" s="25">
        <f t="shared" si="2"/>
        <v>0</v>
      </c>
      <c r="F146" s="16" t="s">
        <v>0</v>
      </c>
    </row>
    <row r="147" ht="23" customHeight="1" spans="1:6">
      <c r="A147" s="16" t="s">
        <v>3361</v>
      </c>
      <c r="B147" s="16" t="s">
        <v>3362</v>
      </c>
      <c r="C147" s="25">
        <v>0</v>
      </c>
      <c r="D147" s="25">
        <v>0</v>
      </c>
      <c r="E147" s="25">
        <f t="shared" si="2"/>
        <v>0</v>
      </c>
      <c r="F147" s="16" t="s">
        <v>0</v>
      </c>
    </row>
    <row r="148" ht="23" customHeight="1" spans="1:6">
      <c r="A148" s="16" t="s">
        <v>3363</v>
      </c>
      <c r="B148" s="16" t="s">
        <v>3364</v>
      </c>
      <c r="C148" s="25">
        <v>0</v>
      </c>
      <c r="D148" s="25">
        <v>0</v>
      </c>
      <c r="E148" s="25">
        <f t="shared" si="2"/>
        <v>0</v>
      </c>
      <c r="F148" s="16" t="s">
        <v>0</v>
      </c>
    </row>
    <row r="149" ht="23" customHeight="1" spans="1:6">
      <c r="A149" s="16" t="s">
        <v>3365</v>
      </c>
      <c r="B149" s="16" t="s">
        <v>3366</v>
      </c>
      <c r="C149" s="25">
        <v>0</v>
      </c>
      <c r="D149" s="25">
        <v>0</v>
      </c>
      <c r="E149" s="25">
        <f t="shared" si="2"/>
        <v>0</v>
      </c>
      <c r="F149" s="16" t="s">
        <v>0</v>
      </c>
    </row>
    <row r="150" ht="23" customHeight="1" spans="1:6">
      <c r="A150" s="16" t="s">
        <v>3367</v>
      </c>
      <c r="B150" s="16" t="s">
        <v>3368</v>
      </c>
      <c r="C150" s="25">
        <v>0</v>
      </c>
      <c r="D150" s="25">
        <v>0</v>
      </c>
      <c r="E150" s="25">
        <f t="shared" si="2"/>
        <v>0</v>
      </c>
      <c r="F150" s="16" t="s">
        <v>0</v>
      </c>
    </row>
    <row r="151" ht="23" customHeight="1" spans="1:6">
      <c r="A151" s="16" t="s">
        <v>3369</v>
      </c>
      <c r="B151" s="16" t="s">
        <v>3370</v>
      </c>
      <c r="C151" s="25">
        <v>0</v>
      </c>
      <c r="D151" s="25">
        <v>0</v>
      </c>
      <c r="E151" s="25">
        <f t="shared" si="2"/>
        <v>0</v>
      </c>
      <c r="F151" s="16" t="s">
        <v>0</v>
      </c>
    </row>
    <row r="152" ht="23" customHeight="1" spans="1:6">
      <c r="A152" s="16" t="s">
        <v>3371</v>
      </c>
      <c r="B152" s="16" t="s">
        <v>3372</v>
      </c>
      <c r="C152" s="25">
        <v>0</v>
      </c>
      <c r="D152" s="25">
        <v>0</v>
      </c>
      <c r="E152" s="25">
        <f t="shared" si="2"/>
        <v>0</v>
      </c>
      <c r="F152" s="16" t="s">
        <v>0</v>
      </c>
    </row>
    <row r="153" ht="23" customHeight="1" spans="1:6">
      <c r="A153" s="16" t="s">
        <v>3373</v>
      </c>
      <c r="B153" s="16" t="s">
        <v>3374</v>
      </c>
      <c r="C153" s="25">
        <v>0</v>
      </c>
      <c r="D153" s="25">
        <v>0</v>
      </c>
      <c r="E153" s="25">
        <f t="shared" si="2"/>
        <v>0</v>
      </c>
      <c r="F153" s="16" t="s">
        <v>0</v>
      </c>
    </row>
    <row r="154" ht="23" customHeight="1" spans="1:6">
      <c r="A154" s="16" t="s">
        <v>3375</v>
      </c>
      <c r="B154" s="16" t="s">
        <v>3376</v>
      </c>
      <c r="C154" s="25">
        <f>SUM(C155:C160)</f>
        <v>0</v>
      </c>
      <c r="D154" s="25">
        <f>SUM(D155:D160)</f>
        <v>0</v>
      </c>
      <c r="E154" s="25">
        <f t="shared" si="2"/>
        <v>0</v>
      </c>
      <c r="F154" s="16" t="s">
        <v>0</v>
      </c>
    </row>
    <row r="155" ht="23" customHeight="1" spans="1:6">
      <c r="A155" s="16" t="s">
        <v>3377</v>
      </c>
      <c r="B155" s="16" t="s">
        <v>3378</v>
      </c>
      <c r="C155" s="25">
        <v>0</v>
      </c>
      <c r="D155" s="25">
        <v>0</v>
      </c>
      <c r="E155" s="25">
        <f t="shared" si="2"/>
        <v>0</v>
      </c>
      <c r="F155" s="16" t="s">
        <v>0</v>
      </c>
    </row>
    <row r="156" ht="23" customHeight="1" spans="1:6">
      <c r="A156" s="16" t="s">
        <v>3379</v>
      </c>
      <c r="B156" s="16" t="s">
        <v>3380</v>
      </c>
      <c r="C156" s="25">
        <v>0</v>
      </c>
      <c r="D156" s="25">
        <v>0</v>
      </c>
      <c r="E156" s="25">
        <f t="shared" si="2"/>
        <v>0</v>
      </c>
      <c r="F156" s="16" t="s">
        <v>0</v>
      </c>
    </row>
    <row r="157" ht="23" customHeight="1" spans="1:6">
      <c r="A157" s="16" t="s">
        <v>3381</v>
      </c>
      <c r="B157" s="16" t="s">
        <v>3382</v>
      </c>
      <c r="C157" s="25">
        <v>0</v>
      </c>
      <c r="D157" s="25">
        <v>0</v>
      </c>
      <c r="E157" s="25">
        <f t="shared" si="2"/>
        <v>0</v>
      </c>
      <c r="F157" s="16" t="s">
        <v>0</v>
      </c>
    </row>
    <row r="158" ht="23" customHeight="1" spans="1:6">
      <c r="A158" s="16" t="s">
        <v>3383</v>
      </c>
      <c r="B158" s="16" t="s">
        <v>3384</v>
      </c>
      <c r="C158" s="25">
        <v>0</v>
      </c>
      <c r="D158" s="25">
        <v>0</v>
      </c>
      <c r="E158" s="25">
        <f t="shared" si="2"/>
        <v>0</v>
      </c>
      <c r="F158" s="16" t="s">
        <v>0</v>
      </c>
    </row>
    <row r="159" ht="23" customHeight="1" spans="1:6">
      <c r="A159" s="16" t="s">
        <v>3385</v>
      </c>
      <c r="B159" s="16" t="s">
        <v>3386</v>
      </c>
      <c r="C159" s="25">
        <v>0</v>
      </c>
      <c r="D159" s="25">
        <v>0</v>
      </c>
      <c r="E159" s="25">
        <f t="shared" si="2"/>
        <v>0</v>
      </c>
      <c r="F159" s="16" t="s">
        <v>0</v>
      </c>
    </row>
    <row r="160" ht="23" customHeight="1" spans="1:6">
      <c r="A160" s="16" t="s">
        <v>3387</v>
      </c>
      <c r="B160" s="16" t="s">
        <v>3388</v>
      </c>
      <c r="C160" s="25">
        <v>0</v>
      </c>
      <c r="D160" s="25">
        <v>0</v>
      </c>
      <c r="E160" s="25">
        <f t="shared" si="2"/>
        <v>0</v>
      </c>
      <c r="F160" s="16" t="s">
        <v>0</v>
      </c>
    </row>
    <row r="161" ht="23" customHeight="1" spans="1:6">
      <c r="A161" s="16" t="s">
        <v>3389</v>
      </c>
      <c r="B161" s="16" t="s">
        <v>3390</v>
      </c>
      <c r="C161" s="25">
        <f>SUM(C162:C170)</f>
        <v>0</v>
      </c>
      <c r="D161" s="25">
        <f>SUM(D162:D170)</f>
        <v>0</v>
      </c>
      <c r="E161" s="25">
        <f t="shared" si="2"/>
        <v>0</v>
      </c>
      <c r="F161" s="16" t="s">
        <v>0</v>
      </c>
    </row>
    <row r="162" ht="23" customHeight="1" spans="1:6">
      <c r="A162" s="16" t="s">
        <v>3391</v>
      </c>
      <c r="B162" s="16" t="s">
        <v>3392</v>
      </c>
      <c r="C162" s="25">
        <v>0</v>
      </c>
      <c r="D162" s="25">
        <v>0</v>
      </c>
      <c r="E162" s="25">
        <f t="shared" si="2"/>
        <v>0</v>
      </c>
      <c r="F162" s="16" t="s">
        <v>0</v>
      </c>
    </row>
    <row r="163" ht="23" customHeight="1" spans="1:6">
      <c r="A163" s="16" t="s">
        <v>3393</v>
      </c>
      <c r="B163" s="16" t="s">
        <v>2263</v>
      </c>
      <c r="C163" s="25">
        <v>0</v>
      </c>
      <c r="D163" s="25">
        <v>0</v>
      </c>
      <c r="E163" s="25">
        <f t="shared" si="2"/>
        <v>0</v>
      </c>
      <c r="F163" s="16" t="s">
        <v>0</v>
      </c>
    </row>
    <row r="164" ht="23" customHeight="1" spans="1:6">
      <c r="A164" s="16" t="s">
        <v>3394</v>
      </c>
      <c r="B164" s="16" t="s">
        <v>3395</v>
      </c>
      <c r="C164" s="25">
        <v>0</v>
      </c>
      <c r="D164" s="25">
        <v>0</v>
      </c>
      <c r="E164" s="25">
        <f t="shared" si="2"/>
        <v>0</v>
      </c>
      <c r="F164" s="16" t="s">
        <v>0</v>
      </c>
    </row>
    <row r="165" ht="23" customHeight="1" spans="1:6">
      <c r="A165" s="16" t="s">
        <v>3396</v>
      </c>
      <c r="B165" s="16" t="s">
        <v>3397</v>
      </c>
      <c r="C165" s="25">
        <v>0</v>
      </c>
      <c r="D165" s="25">
        <v>0</v>
      </c>
      <c r="E165" s="25">
        <f t="shared" si="2"/>
        <v>0</v>
      </c>
      <c r="F165" s="16" t="s">
        <v>0</v>
      </c>
    </row>
    <row r="166" ht="23" customHeight="1" spans="1:6">
      <c r="A166" s="16" t="s">
        <v>3398</v>
      </c>
      <c r="B166" s="16" t="s">
        <v>3399</v>
      </c>
      <c r="C166" s="25">
        <v>0</v>
      </c>
      <c r="D166" s="25">
        <v>0</v>
      </c>
      <c r="E166" s="25">
        <f t="shared" si="2"/>
        <v>0</v>
      </c>
      <c r="F166" s="16" t="s">
        <v>0</v>
      </c>
    </row>
    <row r="167" ht="23" customHeight="1" spans="1:6">
      <c r="A167" s="16" t="s">
        <v>3400</v>
      </c>
      <c r="B167" s="16" t="s">
        <v>3401</v>
      </c>
      <c r="C167" s="25">
        <v>0</v>
      </c>
      <c r="D167" s="25">
        <v>0</v>
      </c>
      <c r="E167" s="25">
        <f t="shared" si="2"/>
        <v>0</v>
      </c>
      <c r="F167" s="16" t="s">
        <v>0</v>
      </c>
    </row>
    <row r="168" ht="23" customHeight="1" spans="1:6">
      <c r="A168" s="16" t="s">
        <v>3402</v>
      </c>
      <c r="B168" s="16" t="s">
        <v>3403</v>
      </c>
      <c r="C168" s="25">
        <v>0</v>
      </c>
      <c r="D168" s="25">
        <v>0</v>
      </c>
      <c r="E168" s="25">
        <f t="shared" si="2"/>
        <v>0</v>
      </c>
      <c r="F168" s="16" t="s">
        <v>0</v>
      </c>
    </row>
    <row r="169" ht="23" customHeight="1" spans="1:6">
      <c r="A169" s="16" t="s">
        <v>3404</v>
      </c>
      <c r="B169" s="16" t="s">
        <v>3405</v>
      </c>
      <c r="C169" s="25">
        <v>0</v>
      </c>
      <c r="D169" s="25">
        <v>0</v>
      </c>
      <c r="E169" s="25">
        <f t="shared" si="2"/>
        <v>0</v>
      </c>
      <c r="F169" s="16" t="s">
        <v>0</v>
      </c>
    </row>
    <row r="170" ht="23" customHeight="1" spans="1:6">
      <c r="A170" s="16" t="s">
        <v>3406</v>
      </c>
      <c r="B170" s="16" t="s">
        <v>3407</v>
      </c>
      <c r="C170" s="25">
        <v>0</v>
      </c>
      <c r="D170" s="25">
        <v>0</v>
      </c>
      <c r="E170" s="25">
        <f t="shared" si="2"/>
        <v>0</v>
      </c>
      <c r="F170" s="16" t="s">
        <v>0</v>
      </c>
    </row>
    <row r="171" ht="23" customHeight="1" spans="1:6">
      <c r="A171" s="16" t="s">
        <v>3408</v>
      </c>
      <c r="B171" s="16" t="s">
        <v>3409</v>
      </c>
      <c r="C171" s="25">
        <f>SUM(C172:C173)</f>
        <v>0</v>
      </c>
      <c r="D171" s="25">
        <f>SUM(D172:D173)</f>
        <v>0</v>
      </c>
      <c r="E171" s="25">
        <f t="shared" si="2"/>
        <v>0</v>
      </c>
      <c r="F171" s="16" t="s">
        <v>0</v>
      </c>
    </row>
    <row r="172" ht="23" customHeight="1" spans="1:6">
      <c r="A172" s="16" t="s">
        <v>3410</v>
      </c>
      <c r="B172" s="16" t="s">
        <v>2203</v>
      </c>
      <c r="C172" s="25">
        <v>0</v>
      </c>
      <c r="D172" s="25">
        <v>0</v>
      </c>
      <c r="E172" s="25">
        <f t="shared" si="2"/>
        <v>0</v>
      </c>
      <c r="F172" s="16" t="s">
        <v>0</v>
      </c>
    </row>
    <row r="173" ht="23" customHeight="1" spans="1:6">
      <c r="A173" s="16" t="s">
        <v>3411</v>
      </c>
      <c r="B173" s="16" t="s">
        <v>3412</v>
      </c>
      <c r="C173" s="25">
        <v>0</v>
      </c>
      <c r="D173" s="25">
        <v>0</v>
      </c>
      <c r="E173" s="25">
        <f t="shared" si="2"/>
        <v>0</v>
      </c>
      <c r="F173" s="16" t="s">
        <v>0</v>
      </c>
    </row>
    <row r="174" ht="23" customHeight="1" spans="1:6">
      <c r="A174" s="16" t="s">
        <v>3413</v>
      </c>
      <c r="B174" s="16" t="s">
        <v>3414</v>
      </c>
      <c r="C174" s="25">
        <f>SUM(C175:C176)</f>
        <v>0</v>
      </c>
      <c r="D174" s="25">
        <f>SUM(D175:D176)</f>
        <v>0</v>
      </c>
      <c r="E174" s="25">
        <f t="shared" si="2"/>
        <v>0</v>
      </c>
      <c r="F174" s="16" t="s">
        <v>0</v>
      </c>
    </row>
    <row r="175" ht="23" customHeight="1" spans="1:6">
      <c r="A175" s="16" t="s">
        <v>3415</v>
      </c>
      <c r="B175" s="16" t="s">
        <v>2203</v>
      </c>
      <c r="C175" s="25">
        <v>0</v>
      </c>
      <c r="D175" s="25">
        <v>0</v>
      </c>
      <c r="E175" s="25">
        <f t="shared" si="2"/>
        <v>0</v>
      </c>
      <c r="F175" s="16" t="s">
        <v>0</v>
      </c>
    </row>
    <row r="176" ht="23" customHeight="1" spans="1:6">
      <c r="A176" s="16" t="s">
        <v>3416</v>
      </c>
      <c r="B176" s="16" t="s">
        <v>3417</v>
      </c>
      <c r="C176" s="25">
        <v>0</v>
      </c>
      <c r="D176" s="25">
        <v>0</v>
      </c>
      <c r="E176" s="25">
        <f t="shared" si="2"/>
        <v>0</v>
      </c>
      <c r="F176" s="16" t="s">
        <v>0</v>
      </c>
    </row>
    <row r="177" ht="23" customHeight="1" spans="1:6">
      <c r="A177" s="16" t="s">
        <v>3418</v>
      </c>
      <c r="B177" s="16" t="s">
        <v>3419</v>
      </c>
      <c r="C177" s="25">
        <v>0</v>
      </c>
      <c r="D177" s="25">
        <v>0</v>
      </c>
      <c r="E177" s="25">
        <f t="shared" si="2"/>
        <v>0</v>
      </c>
      <c r="F177" s="16" t="s">
        <v>0</v>
      </c>
    </row>
    <row r="178" ht="23" customHeight="1" spans="1:6">
      <c r="A178" s="16" t="s">
        <v>2287</v>
      </c>
      <c r="B178" s="16" t="s">
        <v>2288</v>
      </c>
      <c r="C178" s="25">
        <f>C179</f>
        <v>0</v>
      </c>
      <c r="D178" s="25">
        <f>D179</f>
        <v>0</v>
      </c>
      <c r="E178" s="25">
        <f t="shared" si="2"/>
        <v>0</v>
      </c>
      <c r="F178" s="16" t="s">
        <v>0</v>
      </c>
    </row>
    <row r="179" ht="23" customHeight="1" spans="1:6">
      <c r="A179" s="16" t="s">
        <v>3420</v>
      </c>
      <c r="B179" s="16" t="s">
        <v>3421</v>
      </c>
      <c r="C179" s="25">
        <f>SUM(C180:C182)</f>
        <v>0</v>
      </c>
      <c r="D179" s="25">
        <f>SUM(D180:D182)</f>
        <v>0</v>
      </c>
      <c r="E179" s="25">
        <f t="shared" si="2"/>
        <v>0</v>
      </c>
      <c r="F179" s="16" t="s">
        <v>0</v>
      </c>
    </row>
    <row r="180" ht="23" customHeight="1" spans="1:6">
      <c r="A180" s="16" t="s">
        <v>3422</v>
      </c>
      <c r="B180" s="16" t="s">
        <v>3423</v>
      </c>
      <c r="C180" s="25">
        <v>0</v>
      </c>
      <c r="D180" s="25">
        <v>0</v>
      </c>
      <c r="E180" s="25">
        <f t="shared" si="2"/>
        <v>0</v>
      </c>
      <c r="F180" s="16" t="s">
        <v>0</v>
      </c>
    </row>
    <row r="181" ht="23" customHeight="1" spans="1:6">
      <c r="A181" s="16" t="s">
        <v>3424</v>
      </c>
      <c r="B181" s="16" t="s">
        <v>3425</v>
      </c>
      <c r="C181" s="25">
        <v>0</v>
      </c>
      <c r="D181" s="25">
        <v>0</v>
      </c>
      <c r="E181" s="25">
        <f t="shared" si="2"/>
        <v>0</v>
      </c>
      <c r="F181" s="16" t="s">
        <v>0</v>
      </c>
    </row>
    <row r="182" ht="23" customHeight="1" spans="1:6">
      <c r="A182" s="16" t="s">
        <v>3426</v>
      </c>
      <c r="B182" s="16" t="s">
        <v>3427</v>
      </c>
      <c r="C182" s="25">
        <v>0</v>
      </c>
      <c r="D182" s="25">
        <v>0</v>
      </c>
      <c r="E182" s="25">
        <f t="shared" si="2"/>
        <v>0</v>
      </c>
      <c r="F182" s="16" t="s">
        <v>0</v>
      </c>
    </row>
    <row r="183" ht="23" customHeight="1" spans="1:6">
      <c r="A183" s="16" t="s">
        <v>2427</v>
      </c>
      <c r="B183" s="16" t="s">
        <v>2428</v>
      </c>
      <c r="C183" s="25">
        <f>C184</f>
        <v>0</v>
      </c>
      <c r="D183" s="25">
        <f>D184</f>
        <v>0</v>
      </c>
      <c r="E183" s="25">
        <f t="shared" si="2"/>
        <v>0</v>
      </c>
      <c r="F183" s="16" t="s">
        <v>0</v>
      </c>
    </row>
    <row r="184" ht="23" customHeight="1" spans="1:6">
      <c r="A184" s="16" t="s">
        <v>2471</v>
      </c>
      <c r="B184" s="16" t="s">
        <v>2472</v>
      </c>
      <c r="C184" s="25">
        <f>SUM(C185:C186)</f>
        <v>0</v>
      </c>
      <c r="D184" s="25">
        <f>SUM(D185:D186)</f>
        <v>0</v>
      </c>
      <c r="E184" s="25">
        <f t="shared" si="2"/>
        <v>0</v>
      </c>
      <c r="F184" s="16" t="s">
        <v>0</v>
      </c>
    </row>
    <row r="185" ht="23" customHeight="1" spans="1:6">
      <c r="A185" s="16" t="s">
        <v>3428</v>
      </c>
      <c r="B185" s="16" t="s">
        <v>3429</v>
      </c>
      <c r="C185" s="25">
        <v>0</v>
      </c>
      <c r="D185" s="25">
        <v>0</v>
      </c>
      <c r="E185" s="25">
        <f t="shared" si="2"/>
        <v>0</v>
      </c>
      <c r="F185" s="16" t="s">
        <v>0</v>
      </c>
    </row>
    <row r="186" ht="23" customHeight="1" spans="1:6">
      <c r="A186" s="16" t="s">
        <v>3430</v>
      </c>
      <c r="B186" s="16" t="s">
        <v>3431</v>
      </c>
      <c r="C186" s="25">
        <v>0</v>
      </c>
      <c r="D186" s="25">
        <v>0</v>
      </c>
      <c r="E186" s="25">
        <f t="shared" si="2"/>
        <v>0</v>
      </c>
      <c r="F186" s="16" t="s">
        <v>0</v>
      </c>
    </row>
    <row r="187" ht="23" customHeight="1" spans="1:6">
      <c r="A187" s="16" t="s">
        <v>2796</v>
      </c>
      <c r="B187" s="16" t="s">
        <v>1008</v>
      </c>
      <c r="C187" s="25">
        <f>C188+C192+C201+C203</f>
        <v>3412</v>
      </c>
      <c r="D187" s="25">
        <f>D188+D192+D201+D203</f>
        <v>3416.98</v>
      </c>
      <c r="E187" s="25">
        <f t="shared" si="2"/>
        <v>6828.98</v>
      </c>
      <c r="F187" s="16" t="s">
        <v>0</v>
      </c>
    </row>
    <row r="188" ht="23" customHeight="1" spans="1:6">
      <c r="A188" s="16" t="s">
        <v>3432</v>
      </c>
      <c r="B188" s="16" t="s">
        <v>3433</v>
      </c>
      <c r="C188" s="25">
        <f>SUM(C189:C191)</f>
        <v>3089</v>
      </c>
      <c r="D188" s="25">
        <f>SUM(D189:D191)</f>
        <v>3537.8</v>
      </c>
      <c r="E188" s="25">
        <f t="shared" si="2"/>
        <v>6626.8</v>
      </c>
      <c r="F188" s="16" t="s">
        <v>0</v>
      </c>
    </row>
    <row r="189" ht="23" customHeight="1" spans="1:6">
      <c r="A189" s="16" t="s">
        <v>3103</v>
      </c>
      <c r="B189" s="16" t="s">
        <v>3102</v>
      </c>
      <c r="C189" s="25">
        <v>0</v>
      </c>
      <c r="D189" s="25">
        <v>3537.5</v>
      </c>
      <c r="E189" s="25">
        <f t="shared" si="2"/>
        <v>3537.5</v>
      </c>
      <c r="F189" s="16" t="s">
        <v>0</v>
      </c>
    </row>
    <row r="190" ht="23" customHeight="1" spans="1:6">
      <c r="A190" s="16" t="s">
        <v>3434</v>
      </c>
      <c r="B190" s="16" t="s">
        <v>3435</v>
      </c>
      <c r="C190" s="25">
        <v>3089</v>
      </c>
      <c r="D190" s="25">
        <v>0.3</v>
      </c>
      <c r="E190" s="25">
        <f t="shared" si="2"/>
        <v>3089.3</v>
      </c>
      <c r="F190" s="16" t="s">
        <v>0</v>
      </c>
    </row>
    <row r="191" ht="23" customHeight="1" spans="1:6">
      <c r="A191" s="16" t="s">
        <v>3436</v>
      </c>
      <c r="B191" s="16" t="s">
        <v>3437</v>
      </c>
      <c r="C191" s="25">
        <v>0</v>
      </c>
      <c r="D191" s="25">
        <v>0</v>
      </c>
      <c r="E191" s="25">
        <f t="shared" si="2"/>
        <v>0</v>
      </c>
      <c r="F191" s="16" t="s">
        <v>0</v>
      </c>
    </row>
    <row r="192" ht="23" customHeight="1" spans="1:6">
      <c r="A192" s="16" t="s">
        <v>3438</v>
      </c>
      <c r="B192" s="16" t="s">
        <v>3439</v>
      </c>
      <c r="C192" s="25">
        <f>SUM(C193:C200)</f>
        <v>0</v>
      </c>
      <c r="D192" s="25">
        <f>SUM(D193:D200)</f>
        <v>0</v>
      </c>
      <c r="E192" s="25">
        <f t="shared" si="2"/>
        <v>0</v>
      </c>
      <c r="F192" s="16" t="s">
        <v>0</v>
      </c>
    </row>
    <row r="193" ht="23" customHeight="1" spans="1:6">
      <c r="A193" s="16" t="s">
        <v>3440</v>
      </c>
      <c r="B193" s="16" t="s">
        <v>3441</v>
      </c>
      <c r="C193" s="25">
        <v>0</v>
      </c>
      <c r="D193" s="25">
        <v>0</v>
      </c>
      <c r="E193" s="25">
        <f t="shared" si="2"/>
        <v>0</v>
      </c>
      <c r="F193" s="16" t="s">
        <v>0</v>
      </c>
    </row>
    <row r="194" ht="23" customHeight="1" spans="1:6">
      <c r="A194" s="16" t="s">
        <v>3442</v>
      </c>
      <c r="B194" s="16" t="s">
        <v>3443</v>
      </c>
      <c r="C194" s="25">
        <v>0</v>
      </c>
      <c r="D194" s="25">
        <v>0</v>
      </c>
      <c r="E194" s="25">
        <f t="shared" si="2"/>
        <v>0</v>
      </c>
      <c r="F194" s="16" t="s">
        <v>0</v>
      </c>
    </row>
    <row r="195" ht="23" customHeight="1" spans="1:6">
      <c r="A195" s="16" t="s">
        <v>3444</v>
      </c>
      <c r="B195" s="16" t="s">
        <v>3445</v>
      </c>
      <c r="C195" s="25">
        <v>0</v>
      </c>
      <c r="D195" s="25">
        <v>0</v>
      </c>
      <c r="E195" s="25">
        <f t="shared" si="2"/>
        <v>0</v>
      </c>
      <c r="F195" s="16" t="s">
        <v>0</v>
      </c>
    </row>
    <row r="196" ht="23" customHeight="1" spans="1:6">
      <c r="A196" s="16" t="s">
        <v>3446</v>
      </c>
      <c r="B196" s="16" t="s">
        <v>3447</v>
      </c>
      <c r="C196" s="25">
        <v>0</v>
      </c>
      <c r="D196" s="25">
        <v>0</v>
      </c>
      <c r="E196" s="25">
        <f t="shared" si="2"/>
        <v>0</v>
      </c>
      <c r="F196" s="16" t="s">
        <v>0</v>
      </c>
    </row>
    <row r="197" ht="23" customHeight="1" spans="1:6">
      <c r="A197" s="16" t="s">
        <v>3448</v>
      </c>
      <c r="B197" s="16" t="s">
        <v>3449</v>
      </c>
      <c r="C197" s="25">
        <v>0</v>
      </c>
      <c r="D197" s="25">
        <v>0</v>
      </c>
      <c r="E197" s="25">
        <f t="shared" si="2"/>
        <v>0</v>
      </c>
      <c r="F197" s="16" t="s">
        <v>0</v>
      </c>
    </row>
    <row r="198" ht="23" customHeight="1" spans="1:6">
      <c r="A198" s="16" t="s">
        <v>3450</v>
      </c>
      <c r="B198" s="16" t="s">
        <v>3451</v>
      </c>
      <c r="C198" s="25">
        <v>0</v>
      </c>
      <c r="D198" s="25">
        <v>0</v>
      </c>
      <c r="E198" s="25">
        <f t="shared" ref="E198:E261" si="3">C198+D198</f>
        <v>0</v>
      </c>
      <c r="F198" s="16" t="s">
        <v>0</v>
      </c>
    </row>
    <row r="199" ht="23" customHeight="1" spans="1:6">
      <c r="A199" s="16" t="s">
        <v>3452</v>
      </c>
      <c r="B199" s="16" t="s">
        <v>3453</v>
      </c>
      <c r="C199" s="25">
        <v>0</v>
      </c>
      <c r="D199" s="25">
        <v>0</v>
      </c>
      <c r="E199" s="25">
        <f t="shared" si="3"/>
        <v>0</v>
      </c>
      <c r="F199" s="16" t="s">
        <v>0</v>
      </c>
    </row>
    <row r="200" ht="23" customHeight="1" spans="1:6">
      <c r="A200" s="16" t="s">
        <v>3454</v>
      </c>
      <c r="B200" s="16" t="s">
        <v>3455</v>
      </c>
      <c r="C200" s="25">
        <v>0</v>
      </c>
      <c r="D200" s="25">
        <v>0</v>
      </c>
      <c r="E200" s="25">
        <f t="shared" si="3"/>
        <v>0</v>
      </c>
      <c r="F200" s="16" t="s">
        <v>0</v>
      </c>
    </row>
    <row r="201" ht="23" customHeight="1" spans="1:6">
      <c r="A201" s="16" t="s">
        <v>3456</v>
      </c>
      <c r="B201" s="16" t="s">
        <v>3457</v>
      </c>
      <c r="C201" s="25">
        <f>C202</f>
        <v>0</v>
      </c>
      <c r="D201" s="25">
        <f>D202</f>
        <v>0</v>
      </c>
      <c r="E201" s="25">
        <f t="shared" si="3"/>
        <v>0</v>
      </c>
      <c r="F201" s="16" t="s">
        <v>0</v>
      </c>
    </row>
    <row r="202" ht="23" customHeight="1" spans="1:6">
      <c r="A202" s="16" t="s">
        <v>3458</v>
      </c>
      <c r="B202" s="16" t="s">
        <v>3459</v>
      </c>
      <c r="C202" s="25">
        <v>0</v>
      </c>
      <c r="D202" s="25">
        <v>0</v>
      </c>
      <c r="E202" s="25">
        <f t="shared" si="3"/>
        <v>0</v>
      </c>
      <c r="F202" s="16" t="s">
        <v>0</v>
      </c>
    </row>
    <row r="203" ht="23" customHeight="1" spans="1:6">
      <c r="A203" s="16" t="s">
        <v>3460</v>
      </c>
      <c r="B203" s="16" t="s">
        <v>3461</v>
      </c>
      <c r="C203" s="25">
        <f>SUM(C204:C214)</f>
        <v>323</v>
      </c>
      <c r="D203" s="25">
        <f>SUM(D204:D214)</f>
        <v>-120.82</v>
      </c>
      <c r="E203" s="25">
        <f t="shared" si="3"/>
        <v>202.18</v>
      </c>
      <c r="F203" s="16" t="s">
        <v>0</v>
      </c>
    </row>
    <row r="204" ht="23" customHeight="1" spans="1:6">
      <c r="A204" s="16" t="s">
        <v>3462</v>
      </c>
      <c r="B204" s="16" t="s">
        <v>3463</v>
      </c>
      <c r="C204" s="25">
        <v>0</v>
      </c>
      <c r="D204" s="25">
        <v>0</v>
      </c>
      <c r="E204" s="25">
        <f t="shared" si="3"/>
        <v>0</v>
      </c>
      <c r="F204" s="16" t="s">
        <v>0</v>
      </c>
    </row>
    <row r="205" ht="23" customHeight="1" spans="1:6">
      <c r="A205" s="16" t="s">
        <v>3464</v>
      </c>
      <c r="B205" s="16" t="s">
        <v>3465</v>
      </c>
      <c r="C205" s="25">
        <v>166</v>
      </c>
      <c r="D205" s="25">
        <v>-29.49</v>
      </c>
      <c r="E205" s="25">
        <f t="shared" si="3"/>
        <v>136.51</v>
      </c>
      <c r="F205" s="16" t="s">
        <v>0</v>
      </c>
    </row>
    <row r="206" ht="23" customHeight="1" spans="1:6">
      <c r="A206" s="16" t="s">
        <v>3466</v>
      </c>
      <c r="B206" s="16" t="s">
        <v>3467</v>
      </c>
      <c r="C206" s="25">
        <v>79</v>
      </c>
      <c r="D206" s="25">
        <v>-15.33</v>
      </c>
      <c r="E206" s="25">
        <f t="shared" si="3"/>
        <v>63.67</v>
      </c>
      <c r="F206" s="16" t="s">
        <v>0</v>
      </c>
    </row>
    <row r="207" ht="23" customHeight="1" spans="1:6">
      <c r="A207" s="16" t="s">
        <v>3468</v>
      </c>
      <c r="B207" s="16" t="s">
        <v>3469</v>
      </c>
      <c r="C207" s="25">
        <v>0</v>
      </c>
      <c r="D207" s="25">
        <v>0</v>
      </c>
      <c r="E207" s="25">
        <f t="shared" si="3"/>
        <v>0</v>
      </c>
      <c r="F207" s="16" t="s">
        <v>0</v>
      </c>
    </row>
    <row r="208" ht="23" customHeight="1" spans="1:6">
      <c r="A208" s="16" t="s">
        <v>3470</v>
      </c>
      <c r="B208" s="16" t="s">
        <v>3471</v>
      </c>
      <c r="C208" s="25">
        <v>0</v>
      </c>
      <c r="D208" s="25">
        <v>0</v>
      </c>
      <c r="E208" s="25">
        <f t="shared" si="3"/>
        <v>0</v>
      </c>
      <c r="F208" s="16" t="s">
        <v>0</v>
      </c>
    </row>
    <row r="209" ht="23" customHeight="1" spans="1:6">
      <c r="A209" s="16" t="s">
        <v>3472</v>
      </c>
      <c r="B209" s="16" t="s">
        <v>3473</v>
      </c>
      <c r="C209" s="25">
        <v>78</v>
      </c>
      <c r="D209" s="25">
        <v>-76</v>
      </c>
      <c r="E209" s="25">
        <f t="shared" si="3"/>
        <v>2</v>
      </c>
      <c r="F209" s="16" t="s">
        <v>0</v>
      </c>
    </row>
    <row r="210" ht="23" customHeight="1" spans="1:6">
      <c r="A210" s="16" t="s">
        <v>3474</v>
      </c>
      <c r="B210" s="16" t="s">
        <v>3475</v>
      </c>
      <c r="C210" s="25">
        <v>0</v>
      </c>
      <c r="D210" s="25">
        <v>0</v>
      </c>
      <c r="E210" s="25">
        <f t="shared" si="3"/>
        <v>0</v>
      </c>
      <c r="F210" s="16" t="s">
        <v>0</v>
      </c>
    </row>
    <row r="211" ht="23" customHeight="1" spans="1:6">
      <c r="A211" s="16" t="s">
        <v>3476</v>
      </c>
      <c r="B211" s="16" t="s">
        <v>3477</v>
      </c>
      <c r="C211" s="25">
        <v>0</v>
      </c>
      <c r="D211" s="25">
        <v>0</v>
      </c>
      <c r="E211" s="25">
        <f t="shared" si="3"/>
        <v>0</v>
      </c>
      <c r="F211" s="16" t="s">
        <v>0</v>
      </c>
    </row>
    <row r="212" ht="23" customHeight="1" spans="1:6">
      <c r="A212" s="16" t="s">
        <v>3478</v>
      </c>
      <c r="B212" s="16" t="s">
        <v>3479</v>
      </c>
      <c r="C212" s="25">
        <v>0</v>
      </c>
      <c r="D212" s="25">
        <v>0</v>
      </c>
      <c r="E212" s="25">
        <f t="shared" si="3"/>
        <v>0</v>
      </c>
      <c r="F212" s="16" t="s">
        <v>0</v>
      </c>
    </row>
    <row r="213" ht="23" customHeight="1" spans="1:6">
      <c r="A213" s="16" t="s">
        <v>3480</v>
      </c>
      <c r="B213" s="16" t="s">
        <v>3481</v>
      </c>
      <c r="C213" s="25">
        <v>0</v>
      </c>
      <c r="D213" s="25">
        <v>0</v>
      </c>
      <c r="E213" s="25">
        <f t="shared" si="3"/>
        <v>0</v>
      </c>
      <c r="F213" s="16" t="s">
        <v>0</v>
      </c>
    </row>
    <row r="214" ht="23" customHeight="1" spans="1:6">
      <c r="A214" s="16" t="s">
        <v>3482</v>
      </c>
      <c r="B214" s="16" t="s">
        <v>3483</v>
      </c>
      <c r="C214" s="25">
        <v>0</v>
      </c>
      <c r="D214" s="25">
        <v>0</v>
      </c>
      <c r="E214" s="25">
        <f t="shared" si="3"/>
        <v>0</v>
      </c>
      <c r="F214" s="16" t="s">
        <v>0</v>
      </c>
    </row>
    <row r="215" ht="23" customHeight="1" spans="1:6">
      <c r="A215" s="16" t="s">
        <v>2993</v>
      </c>
      <c r="B215" s="16" t="s">
        <v>2994</v>
      </c>
      <c r="C215" s="25">
        <f>C216</f>
        <v>5285.56</v>
      </c>
      <c r="D215" s="25">
        <f>D216</f>
        <v>0</v>
      </c>
      <c r="E215" s="25">
        <f t="shared" si="3"/>
        <v>5285.56</v>
      </c>
      <c r="F215" s="16" t="s">
        <v>0</v>
      </c>
    </row>
    <row r="216" ht="23" customHeight="1" spans="1:6">
      <c r="A216" s="16" t="s">
        <v>3484</v>
      </c>
      <c r="B216" s="16" t="s">
        <v>3485</v>
      </c>
      <c r="C216" s="25">
        <f>SUM(C217:C231)</f>
        <v>5285.56</v>
      </c>
      <c r="D216" s="25">
        <f>SUM(D217:D231)</f>
        <v>0</v>
      </c>
      <c r="E216" s="25">
        <f t="shared" si="3"/>
        <v>5285.56</v>
      </c>
      <c r="F216" s="16" t="s">
        <v>0</v>
      </c>
    </row>
    <row r="217" ht="23" customHeight="1" spans="1:6">
      <c r="A217" s="16" t="s">
        <v>3486</v>
      </c>
      <c r="B217" s="16" t="s">
        <v>3487</v>
      </c>
      <c r="C217" s="25">
        <v>0</v>
      </c>
      <c r="D217" s="25">
        <v>0</v>
      </c>
      <c r="E217" s="25">
        <f t="shared" si="3"/>
        <v>0</v>
      </c>
      <c r="F217" s="16" t="s">
        <v>0</v>
      </c>
    </row>
    <row r="218" ht="23" customHeight="1" spans="1:6">
      <c r="A218" s="16" t="s">
        <v>3488</v>
      </c>
      <c r="B218" s="16" t="s">
        <v>3489</v>
      </c>
      <c r="C218" s="25">
        <v>0</v>
      </c>
      <c r="D218" s="25">
        <v>0</v>
      </c>
      <c r="E218" s="25">
        <f t="shared" si="3"/>
        <v>0</v>
      </c>
      <c r="F218" s="16" t="s">
        <v>0</v>
      </c>
    </row>
    <row r="219" ht="23" customHeight="1" spans="1:6">
      <c r="A219" s="16" t="s">
        <v>3490</v>
      </c>
      <c r="B219" s="16" t="s">
        <v>3491</v>
      </c>
      <c r="C219" s="25">
        <v>5285.56</v>
      </c>
      <c r="D219" s="25">
        <v>0</v>
      </c>
      <c r="E219" s="25">
        <f t="shared" si="3"/>
        <v>5285.56</v>
      </c>
      <c r="F219" s="16" t="s">
        <v>0</v>
      </c>
    </row>
    <row r="220" ht="23" customHeight="1" spans="1:6">
      <c r="A220" s="16" t="s">
        <v>3492</v>
      </c>
      <c r="B220" s="16" t="s">
        <v>3493</v>
      </c>
      <c r="C220" s="25">
        <v>0</v>
      </c>
      <c r="D220" s="25">
        <v>0</v>
      </c>
      <c r="E220" s="25">
        <f t="shared" si="3"/>
        <v>0</v>
      </c>
      <c r="F220" s="16" t="s">
        <v>0</v>
      </c>
    </row>
    <row r="221" ht="23" customHeight="1" spans="1:6">
      <c r="A221" s="16" t="s">
        <v>3494</v>
      </c>
      <c r="B221" s="16" t="s">
        <v>3495</v>
      </c>
      <c r="C221" s="25">
        <v>0</v>
      </c>
      <c r="D221" s="25">
        <v>0</v>
      </c>
      <c r="E221" s="25">
        <f t="shared" si="3"/>
        <v>0</v>
      </c>
      <c r="F221" s="16" t="s">
        <v>0</v>
      </c>
    </row>
    <row r="222" ht="23" customHeight="1" spans="1:6">
      <c r="A222" s="16" t="s">
        <v>3496</v>
      </c>
      <c r="B222" s="16" t="s">
        <v>3497</v>
      </c>
      <c r="C222" s="25">
        <v>0</v>
      </c>
      <c r="D222" s="25">
        <v>0</v>
      </c>
      <c r="E222" s="25">
        <f t="shared" si="3"/>
        <v>0</v>
      </c>
      <c r="F222" s="16" t="s">
        <v>0</v>
      </c>
    </row>
    <row r="223" ht="23" customHeight="1" spans="1:6">
      <c r="A223" s="16" t="s">
        <v>3498</v>
      </c>
      <c r="B223" s="16" t="s">
        <v>3499</v>
      </c>
      <c r="C223" s="25">
        <v>0</v>
      </c>
      <c r="D223" s="25">
        <v>0</v>
      </c>
      <c r="E223" s="25">
        <f t="shared" si="3"/>
        <v>0</v>
      </c>
      <c r="F223" s="16" t="s">
        <v>0</v>
      </c>
    </row>
    <row r="224" ht="23" customHeight="1" spans="1:6">
      <c r="A224" s="16" t="s">
        <v>3500</v>
      </c>
      <c r="B224" s="16" t="s">
        <v>3501</v>
      </c>
      <c r="C224" s="25">
        <v>0</v>
      </c>
      <c r="D224" s="25">
        <v>0</v>
      </c>
      <c r="E224" s="25">
        <f t="shared" si="3"/>
        <v>0</v>
      </c>
      <c r="F224" s="16" t="s">
        <v>0</v>
      </c>
    </row>
    <row r="225" ht="23" customHeight="1" spans="1:6">
      <c r="A225" s="16" t="s">
        <v>3502</v>
      </c>
      <c r="B225" s="16" t="s">
        <v>3503</v>
      </c>
      <c r="C225" s="25">
        <v>0</v>
      </c>
      <c r="D225" s="25">
        <v>0</v>
      </c>
      <c r="E225" s="25">
        <f t="shared" si="3"/>
        <v>0</v>
      </c>
      <c r="F225" s="16" t="s">
        <v>0</v>
      </c>
    </row>
    <row r="226" ht="23" customHeight="1" spans="1:6">
      <c r="A226" s="16" t="s">
        <v>3504</v>
      </c>
      <c r="B226" s="16" t="s">
        <v>3505</v>
      </c>
      <c r="C226" s="25">
        <v>0</v>
      </c>
      <c r="D226" s="25">
        <v>0</v>
      </c>
      <c r="E226" s="25">
        <f t="shared" si="3"/>
        <v>0</v>
      </c>
      <c r="F226" s="16" t="s">
        <v>0</v>
      </c>
    </row>
    <row r="227" ht="23" customHeight="1" spans="1:6">
      <c r="A227" s="16" t="s">
        <v>3506</v>
      </c>
      <c r="B227" s="16" t="s">
        <v>3507</v>
      </c>
      <c r="C227" s="25">
        <v>0</v>
      </c>
      <c r="D227" s="25">
        <v>0</v>
      </c>
      <c r="E227" s="25">
        <f t="shared" si="3"/>
        <v>0</v>
      </c>
      <c r="F227" s="16" t="s">
        <v>0</v>
      </c>
    </row>
    <row r="228" ht="23" customHeight="1" spans="1:6">
      <c r="A228" s="16" t="s">
        <v>3508</v>
      </c>
      <c r="B228" s="16" t="s">
        <v>3509</v>
      </c>
      <c r="C228" s="25">
        <v>0</v>
      </c>
      <c r="D228" s="25">
        <v>0</v>
      </c>
      <c r="E228" s="25">
        <f t="shared" si="3"/>
        <v>0</v>
      </c>
      <c r="F228" s="16" t="s">
        <v>0</v>
      </c>
    </row>
    <row r="229" ht="23" customHeight="1" spans="1:6">
      <c r="A229" s="16" t="s">
        <v>3510</v>
      </c>
      <c r="B229" s="16" t="s">
        <v>3511</v>
      </c>
      <c r="C229" s="25">
        <v>0</v>
      </c>
      <c r="D229" s="25">
        <v>0</v>
      </c>
      <c r="E229" s="25">
        <f t="shared" si="3"/>
        <v>0</v>
      </c>
      <c r="F229" s="16" t="s">
        <v>0</v>
      </c>
    </row>
    <row r="230" ht="23" customHeight="1" spans="1:6">
      <c r="A230" s="16" t="s">
        <v>3512</v>
      </c>
      <c r="B230" s="16" t="s">
        <v>3513</v>
      </c>
      <c r="C230" s="25">
        <v>0</v>
      </c>
      <c r="D230" s="25">
        <v>0</v>
      </c>
      <c r="E230" s="25">
        <f t="shared" si="3"/>
        <v>0</v>
      </c>
      <c r="F230" s="16" t="s">
        <v>0</v>
      </c>
    </row>
    <row r="231" ht="23" customHeight="1" spans="1:6">
      <c r="A231" s="16" t="s">
        <v>3514</v>
      </c>
      <c r="B231" s="16" t="s">
        <v>3515</v>
      </c>
      <c r="C231" s="25">
        <v>0</v>
      </c>
      <c r="D231" s="25">
        <v>0</v>
      </c>
      <c r="E231" s="25">
        <f t="shared" si="3"/>
        <v>0</v>
      </c>
      <c r="F231" s="16" t="s">
        <v>0</v>
      </c>
    </row>
    <row r="232" ht="23" customHeight="1" spans="1:6">
      <c r="A232" s="16" t="s">
        <v>3017</v>
      </c>
      <c r="B232" s="16" t="s">
        <v>3018</v>
      </c>
      <c r="C232" s="25">
        <f>C233</f>
        <v>0.26</v>
      </c>
      <c r="D232" s="25">
        <f>D233</f>
        <v>24.23</v>
      </c>
      <c r="E232" s="25">
        <f t="shared" si="3"/>
        <v>24.49</v>
      </c>
      <c r="F232" s="16" t="s">
        <v>0</v>
      </c>
    </row>
    <row r="233" ht="23" customHeight="1" spans="1:6">
      <c r="A233" s="16" t="s">
        <v>3516</v>
      </c>
      <c r="B233" s="16" t="s">
        <v>3517</v>
      </c>
      <c r="C233" s="25">
        <f>SUM(C234:C248)</f>
        <v>0.26</v>
      </c>
      <c r="D233" s="25">
        <f>SUM(D234:D248)</f>
        <v>24.23</v>
      </c>
      <c r="E233" s="25">
        <f t="shared" si="3"/>
        <v>24.49</v>
      </c>
      <c r="F233" s="16" t="s">
        <v>0</v>
      </c>
    </row>
    <row r="234" ht="23" customHeight="1" spans="1:6">
      <c r="A234" s="16" t="s">
        <v>3518</v>
      </c>
      <c r="B234" s="16" t="s">
        <v>3519</v>
      </c>
      <c r="C234" s="25">
        <v>0</v>
      </c>
      <c r="D234" s="25">
        <v>0</v>
      </c>
      <c r="E234" s="25">
        <f t="shared" si="3"/>
        <v>0</v>
      </c>
      <c r="F234" s="16" t="s">
        <v>0</v>
      </c>
    </row>
    <row r="235" ht="23" customHeight="1" spans="1:6">
      <c r="A235" s="16" t="s">
        <v>3520</v>
      </c>
      <c r="B235" s="16" t="s">
        <v>3521</v>
      </c>
      <c r="C235" s="25">
        <v>0</v>
      </c>
      <c r="D235" s="25">
        <v>0</v>
      </c>
      <c r="E235" s="25">
        <f t="shared" si="3"/>
        <v>0</v>
      </c>
      <c r="F235" s="16" t="s">
        <v>0</v>
      </c>
    </row>
    <row r="236" ht="23" customHeight="1" spans="1:6">
      <c r="A236" s="16" t="s">
        <v>3522</v>
      </c>
      <c r="B236" s="16" t="s">
        <v>3523</v>
      </c>
      <c r="C236" s="25">
        <v>0.26</v>
      </c>
      <c r="D236" s="25">
        <v>24.23</v>
      </c>
      <c r="E236" s="25">
        <f t="shared" si="3"/>
        <v>24.49</v>
      </c>
      <c r="F236" s="16" t="s">
        <v>0</v>
      </c>
    </row>
    <row r="237" ht="23" customHeight="1" spans="1:6">
      <c r="A237" s="16" t="s">
        <v>3524</v>
      </c>
      <c r="B237" s="16" t="s">
        <v>3525</v>
      </c>
      <c r="C237" s="25">
        <v>0</v>
      </c>
      <c r="D237" s="25">
        <v>0</v>
      </c>
      <c r="E237" s="25">
        <f t="shared" si="3"/>
        <v>0</v>
      </c>
      <c r="F237" s="16" t="s">
        <v>0</v>
      </c>
    </row>
    <row r="238" ht="23" customHeight="1" spans="1:6">
      <c r="A238" s="16" t="s">
        <v>3526</v>
      </c>
      <c r="B238" s="16" t="s">
        <v>3527</v>
      </c>
      <c r="C238" s="25">
        <v>0</v>
      </c>
      <c r="D238" s="25">
        <v>0</v>
      </c>
      <c r="E238" s="25">
        <f t="shared" si="3"/>
        <v>0</v>
      </c>
      <c r="F238" s="16" t="s">
        <v>0</v>
      </c>
    </row>
    <row r="239" ht="23" customHeight="1" spans="1:6">
      <c r="A239" s="16" t="s">
        <v>3528</v>
      </c>
      <c r="B239" s="16" t="s">
        <v>3529</v>
      </c>
      <c r="C239" s="25">
        <v>0</v>
      </c>
      <c r="D239" s="25">
        <v>0</v>
      </c>
      <c r="E239" s="25">
        <f t="shared" si="3"/>
        <v>0</v>
      </c>
      <c r="F239" s="16" t="s">
        <v>0</v>
      </c>
    </row>
    <row r="240" ht="23" customHeight="1" spans="1:6">
      <c r="A240" s="16" t="s">
        <v>3530</v>
      </c>
      <c r="B240" s="16" t="s">
        <v>3531</v>
      </c>
      <c r="C240" s="25">
        <v>0</v>
      </c>
      <c r="D240" s="25">
        <v>0</v>
      </c>
      <c r="E240" s="25">
        <f t="shared" si="3"/>
        <v>0</v>
      </c>
      <c r="F240" s="16" t="s">
        <v>0</v>
      </c>
    </row>
    <row r="241" ht="23" customHeight="1" spans="1:6">
      <c r="A241" s="16" t="s">
        <v>3532</v>
      </c>
      <c r="B241" s="16" t="s">
        <v>3533</v>
      </c>
      <c r="C241" s="25">
        <v>0</v>
      </c>
      <c r="D241" s="25">
        <v>0</v>
      </c>
      <c r="E241" s="25">
        <f t="shared" si="3"/>
        <v>0</v>
      </c>
      <c r="F241" s="16" t="s">
        <v>0</v>
      </c>
    </row>
    <row r="242" ht="23" customHeight="1" spans="1:6">
      <c r="A242" s="16" t="s">
        <v>3534</v>
      </c>
      <c r="B242" s="16" t="s">
        <v>3535</v>
      </c>
      <c r="C242" s="25">
        <v>0</v>
      </c>
      <c r="D242" s="25">
        <v>0</v>
      </c>
      <c r="E242" s="25">
        <f t="shared" si="3"/>
        <v>0</v>
      </c>
      <c r="F242" s="16" t="s">
        <v>0</v>
      </c>
    </row>
    <row r="243" ht="23" customHeight="1" spans="1:6">
      <c r="A243" s="16" t="s">
        <v>3536</v>
      </c>
      <c r="B243" s="16" t="s">
        <v>3537</v>
      </c>
      <c r="C243" s="25">
        <v>0</v>
      </c>
      <c r="D243" s="25">
        <v>0</v>
      </c>
      <c r="E243" s="25">
        <f t="shared" si="3"/>
        <v>0</v>
      </c>
      <c r="F243" s="16" t="s">
        <v>0</v>
      </c>
    </row>
    <row r="244" ht="23" customHeight="1" spans="1:6">
      <c r="A244" s="16" t="s">
        <v>3538</v>
      </c>
      <c r="B244" s="16" t="s">
        <v>3539</v>
      </c>
      <c r="C244" s="25">
        <v>0</v>
      </c>
      <c r="D244" s="25">
        <v>0</v>
      </c>
      <c r="E244" s="25">
        <f t="shared" si="3"/>
        <v>0</v>
      </c>
      <c r="F244" s="16" t="s">
        <v>0</v>
      </c>
    </row>
    <row r="245" ht="23" customHeight="1" spans="1:6">
      <c r="A245" s="16" t="s">
        <v>3540</v>
      </c>
      <c r="B245" s="16" t="s">
        <v>3541</v>
      </c>
      <c r="C245" s="25">
        <v>0</v>
      </c>
      <c r="D245" s="25">
        <v>0</v>
      </c>
      <c r="E245" s="25">
        <f t="shared" si="3"/>
        <v>0</v>
      </c>
      <c r="F245" s="16" t="s">
        <v>0</v>
      </c>
    </row>
    <row r="246" ht="23" customHeight="1" spans="1:6">
      <c r="A246" s="16" t="s">
        <v>3542</v>
      </c>
      <c r="B246" s="16" t="s">
        <v>3543</v>
      </c>
      <c r="C246" s="25">
        <v>0</v>
      </c>
      <c r="D246" s="25">
        <v>0</v>
      </c>
      <c r="E246" s="25">
        <f t="shared" si="3"/>
        <v>0</v>
      </c>
      <c r="F246" s="16" t="s">
        <v>0</v>
      </c>
    </row>
    <row r="247" ht="23" customHeight="1" spans="1:6">
      <c r="A247" s="16" t="s">
        <v>3544</v>
      </c>
      <c r="B247" s="16" t="s">
        <v>3545</v>
      </c>
      <c r="C247" s="25">
        <v>0</v>
      </c>
      <c r="D247" s="25">
        <v>0</v>
      </c>
      <c r="E247" s="25">
        <f t="shared" si="3"/>
        <v>0</v>
      </c>
      <c r="F247" s="16" t="s">
        <v>0</v>
      </c>
    </row>
    <row r="248" ht="23" customHeight="1" spans="1:6">
      <c r="A248" s="16" t="s">
        <v>3546</v>
      </c>
      <c r="B248" s="16" t="s">
        <v>3547</v>
      </c>
      <c r="C248" s="25">
        <v>0</v>
      </c>
      <c r="D248" s="25">
        <v>0</v>
      </c>
      <c r="E248" s="25">
        <f t="shared" si="3"/>
        <v>0</v>
      </c>
      <c r="F248" s="16" t="s">
        <v>0</v>
      </c>
    </row>
    <row r="249" ht="23" customHeight="1" spans="1:6">
      <c r="A249" s="16" t="s">
        <v>3548</v>
      </c>
      <c r="B249" s="16" t="s">
        <v>3549</v>
      </c>
      <c r="C249" s="25">
        <f>C250+C263</f>
        <v>0</v>
      </c>
      <c r="D249" s="25">
        <f>D250+D263</f>
        <v>0</v>
      </c>
      <c r="E249" s="25">
        <f t="shared" si="3"/>
        <v>0</v>
      </c>
      <c r="F249" s="16" t="s">
        <v>0</v>
      </c>
    </row>
    <row r="250" ht="23" customHeight="1" spans="1:6">
      <c r="A250" s="16" t="s">
        <v>3550</v>
      </c>
      <c r="B250" s="16" t="s">
        <v>3110</v>
      </c>
      <c r="C250" s="25">
        <f>SUM(C251:C262)</f>
        <v>0</v>
      </c>
      <c r="D250" s="25">
        <f>SUM(D251:D262)</f>
        <v>0</v>
      </c>
      <c r="E250" s="25">
        <f t="shared" si="3"/>
        <v>0</v>
      </c>
      <c r="F250" s="16" t="s">
        <v>0</v>
      </c>
    </row>
    <row r="251" ht="23" customHeight="1" spans="1:6">
      <c r="A251" s="16" t="s">
        <v>3551</v>
      </c>
      <c r="B251" s="16" t="s">
        <v>3552</v>
      </c>
      <c r="C251" s="25">
        <v>0</v>
      </c>
      <c r="D251" s="25">
        <v>0</v>
      </c>
      <c r="E251" s="25">
        <f t="shared" si="3"/>
        <v>0</v>
      </c>
      <c r="F251" s="16" t="s">
        <v>0</v>
      </c>
    </row>
    <row r="252" ht="23" customHeight="1" spans="1:6">
      <c r="A252" s="16" t="s">
        <v>3553</v>
      </c>
      <c r="B252" s="16" t="s">
        <v>3554</v>
      </c>
      <c r="C252" s="25">
        <v>0</v>
      </c>
      <c r="D252" s="25">
        <v>0</v>
      </c>
      <c r="E252" s="25">
        <f t="shared" si="3"/>
        <v>0</v>
      </c>
      <c r="F252" s="16" t="s">
        <v>0</v>
      </c>
    </row>
    <row r="253" ht="23" customHeight="1" spans="1:6">
      <c r="A253" s="16" t="s">
        <v>3555</v>
      </c>
      <c r="B253" s="16" t="s">
        <v>3556</v>
      </c>
      <c r="C253" s="25">
        <v>0</v>
      </c>
      <c r="D253" s="25">
        <v>0</v>
      </c>
      <c r="E253" s="25">
        <f t="shared" si="3"/>
        <v>0</v>
      </c>
      <c r="F253" s="16" t="s">
        <v>0</v>
      </c>
    </row>
    <row r="254" ht="23" customHeight="1" spans="1:6">
      <c r="A254" s="16" t="s">
        <v>3557</v>
      </c>
      <c r="B254" s="16" t="s">
        <v>3558</v>
      </c>
      <c r="C254" s="25">
        <v>0</v>
      </c>
      <c r="D254" s="25">
        <v>0</v>
      </c>
      <c r="E254" s="25">
        <f t="shared" si="3"/>
        <v>0</v>
      </c>
      <c r="F254" s="16" t="s">
        <v>0</v>
      </c>
    </row>
    <row r="255" ht="23" customHeight="1" spans="1:6">
      <c r="A255" s="16" t="s">
        <v>3559</v>
      </c>
      <c r="B255" s="16" t="s">
        <v>3560</v>
      </c>
      <c r="C255" s="25">
        <v>0</v>
      </c>
      <c r="D255" s="25">
        <v>0</v>
      </c>
      <c r="E255" s="25">
        <f t="shared" si="3"/>
        <v>0</v>
      </c>
      <c r="F255" s="16" t="s">
        <v>0</v>
      </c>
    </row>
    <row r="256" ht="23" customHeight="1" spans="1:6">
      <c r="A256" s="16" t="s">
        <v>3561</v>
      </c>
      <c r="B256" s="16" t="s">
        <v>3562</v>
      </c>
      <c r="C256" s="25">
        <v>0</v>
      </c>
      <c r="D256" s="25">
        <v>0</v>
      </c>
      <c r="E256" s="25">
        <f t="shared" si="3"/>
        <v>0</v>
      </c>
      <c r="F256" s="16" t="s">
        <v>0</v>
      </c>
    </row>
    <row r="257" ht="23" customHeight="1" spans="1:6">
      <c r="A257" s="16" t="s">
        <v>3563</v>
      </c>
      <c r="B257" s="16" t="s">
        <v>3564</v>
      </c>
      <c r="C257" s="25">
        <v>0</v>
      </c>
      <c r="D257" s="25">
        <v>0</v>
      </c>
      <c r="E257" s="25">
        <f t="shared" si="3"/>
        <v>0</v>
      </c>
      <c r="F257" s="16" t="s">
        <v>0</v>
      </c>
    </row>
    <row r="258" ht="23" customHeight="1" spans="1:6">
      <c r="A258" s="16" t="s">
        <v>3565</v>
      </c>
      <c r="B258" s="16" t="s">
        <v>3566</v>
      </c>
      <c r="C258" s="25">
        <v>0</v>
      </c>
      <c r="D258" s="25">
        <v>0</v>
      </c>
      <c r="E258" s="25">
        <f t="shared" si="3"/>
        <v>0</v>
      </c>
      <c r="F258" s="16" t="s">
        <v>0</v>
      </c>
    </row>
    <row r="259" ht="23" customHeight="1" spans="1:6">
      <c r="A259" s="16" t="s">
        <v>3567</v>
      </c>
      <c r="B259" s="16" t="s">
        <v>3568</v>
      </c>
      <c r="C259" s="25">
        <v>0</v>
      </c>
      <c r="D259" s="25">
        <v>0</v>
      </c>
      <c r="E259" s="25">
        <f t="shared" si="3"/>
        <v>0</v>
      </c>
      <c r="F259" s="16" t="s">
        <v>0</v>
      </c>
    </row>
    <row r="260" ht="23" customHeight="1" spans="1:6">
      <c r="A260" s="16" t="s">
        <v>3569</v>
      </c>
      <c r="B260" s="16" t="s">
        <v>3570</v>
      </c>
      <c r="C260" s="25">
        <v>0</v>
      </c>
      <c r="D260" s="25">
        <v>0</v>
      </c>
      <c r="E260" s="25">
        <f t="shared" si="3"/>
        <v>0</v>
      </c>
      <c r="F260" s="16" t="s">
        <v>0</v>
      </c>
    </row>
    <row r="261" ht="23" customHeight="1" spans="1:6">
      <c r="A261" s="16" t="s">
        <v>3571</v>
      </c>
      <c r="B261" s="16" t="s">
        <v>3572</v>
      </c>
      <c r="C261" s="25">
        <v>0</v>
      </c>
      <c r="D261" s="25">
        <v>0</v>
      </c>
      <c r="E261" s="25">
        <f t="shared" si="3"/>
        <v>0</v>
      </c>
      <c r="F261" s="16" t="s">
        <v>0</v>
      </c>
    </row>
    <row r="262" ht="23" customHeight="1" spans="1:6">
      <c r="A262" s="16" t="s">
        <v>3573</v>
      </c>
      <c r="B262" s="16" t="s">
        <v>3574</v>
      </c>
      <c r="C262" s="25">
        <v>0</v>
      </c>
      <c r="D262" s="25">
        <v>0</v>
      </c>
      <c r="E262" s="25">
        <f t="shared" ref="E262:E278" si="4">C262+D262</f>
        <v>0</v>
      </c>
      <c r="F262" s="16" t="s">
        <v>0</v>
      </c>
    </row>
    <row r="263" ht="23" customHeight="1" spans="1:6">
      <c r="A263" s="16" t="s">
        <v>3575</v>
      </c>
      <c r="B263" s="16" t="s">
        <v>3576</v>
      </c>
      <c r="C263" s="25">
        <f>SUM(C264:C269)</f>
        <v>0</v>
      </c>
      <c r="D263" s="25">
        <f>SUM(D264:D269)</f>
        <v>0</v>
      </c>
      <c r="E263" s="25">
        <f t="shared" si="4"/>
        <v>0</v>
      </c>
      <c r="F263" s="16" t="s">
        <v>0</v>
      </c>
    </row>
    <row r="264" ht="23" customHeight="1" spans="1:6">
      <c r="A264" s="16" t="s">
        <v>3577</v>
      </c>
      <c r="B264" s="16" t="s">
        <v>2381</v>
      </c>
      <c r="C264" s="25">
        <v>0</v>
      </c>
      <c r="D264" s="25">
        <v>0</v>
      </c>
      <c r="E264" s="25">
        <f t="shared" si="4"/>
        <v>0</v>
      </c>
      <c r="F264" s="16" t="s">
        <v>0</v>
      </c>
    </row>
    <row r="265" ht="23" customHeight="1" spans="1:6">
      <c r="A265" s="16" t="s">
        <v>3578</v>
      </c>
      <c r="B265" s="16" t="s">
        <v>2480</v>
      </c>
      <c r="C265" s="25">
        <v>0</v>
      </c>
      <c r="D265" s="25">
        <v>0</v>
      </c>
      <c r="E265" s="25">
        <f t="shared" si="4"/>
        <v>0</v>
      </c>
      <c r="F265" s="16" t="s">
        <v>0</v>
      </c>
    </row>
    <row r="266" ht="23" customHeight="1" spans="1:6">
      <c r="A266" s="16" t="s">
        <v>3579</v>
      </c>
      <c r="B266" s="16" t="s">
        <v>3580</v>
      </c>
      <c r="C266" s="25">
        <v>0</v>
      </c>
      <c r="D266" s="25">
        <v>0</v>
      </c>
      <c r="E266" s="25">
        <f t="shared" si="4"/>
        <v>0</v>
      </c>
      <c r="F266" s="16" t="s">
        <v>0</v>
      </c>
    </row>
    <row r="267" ht="23" customHeight="1" spans="1:6">
      <c r="A267" s="16" t="s">
        <v>3581</v>
      </c>
      <c r="B267" s="16" t="s">
        <v>3582</v>
      </c>
      <c r="C267" s="25">
        <v>0</v>
      </c>
      <c r="D267" s="25">
        <v>0</v>
      </c>
      <c r="E267" s="25">
        <f t="shared" si="4"/>
        <v>0</v>
      </c>
      <c r="F267" s="16" t="s">
        <v>0</v>
      </c>
    </row>
    <row r="268" ht="23" customHeight="1" spans="1:6">
      <c r="A268" s="16" t="s">
        <v>3583</v>
      </c>
      <c r="B268" s="16" t="s">
        <v>3584</v>
      </c>
      <c r="C268" s="25">
        <v>0</v>
      </c>
      <c r="D268" s="25">
        <v>0</v>
      </c>
      <c r="E268" s="25">
        <f t="shared" si="4"/>
        <v>0</v>
      </c>
      <c r="F268" s="16" t="s">
        <v>0</v>
      </c>
    </row>
    <row r="269" ht="23" customHeight="1" spans="1:6">
      <c r="A269" s="16" t="s">
        <v>3585</v>
      </c>
      <c r="B269" s="16" t="s">
        <v>3586</v>
      </c>
      <c r="C269" s="25">
        <v>0</v>
      </c>
      <c r="D269" s="25">
        <v>0</v>
      </c>
      <c r="E269" s="25">
        <f t="shared" si="4"/>
        <v>0</v>
      </c>
      <c r="F269" s="16" t="s">
        <v>0</v>
      </c>
    </row>
    <row r="270" ht="23" customHeight="1" spans="1:6">
      <c r="A270" s="13" t="s">
        <v>3587</v>
      </c>
      <c r="B270" s="13" t="s">
        <v>3588</v>
      </c>
      <c r="C270" s="25">
        <f>C6+C14+C30+C41+C99+C134+C178+C183+C187+C215+C232+C249</f>
        <v>16247.82</v>
      </c>
      <c r="D270" s="25">
        <f>D6+D14+D30+D41+D99+D134+D178+D183+D187+D215+D232+D249</f>
        <v>24295</v>
      </c>
      <c r="E270" s="25">
        <f t="shared" si="4"/>
        <v>40542.82</v>
      </c>
      <c r="F270" s="16" t="s">
        <v>0</v>
      </c>
    </row>
    <row r="271" ht="23" customHeight="1" spans="1:6">
      <c r="A271" s="16" t="s">
        <v>2802</v>
      </c>
      <c r="B271" s="16" t="s">
        <v>2803</v>
      </c>
      <c r="C271" s="25">
        <f>SUM(C272:C276)</f>
        <v>859.18</v>
      </c>
      <c r="D271" s="25">
        <f>SUM(D272:D276)</f>
        <v>6012</v>
      </c>
      <c r="E271" s="25">
        <f t="shared" si="4"/>
        <v>6871.18</v>
      </c>
      <c r="F271" s="16" t="s">
        <v>0</v>
      </c>
    </row>
    <row r="272" ht="23" customHeight="1" spans="1:6">
      <c r="A272" s="16" t="s">
        <v>3589</v>
      </c>
      <c r="B272" s="16" t="s">
        <v>3590</v>
      </c>
      <c r="C272" s="25">
        <v>0</v>
      </c>
      <c r="D272" s="25">
        <v>0</v>
      </c>
      <c r="E272" s="25">
        <f t="shared" si="4"/>
        <v>0</v>
      </c>
      <c r="F272" s="16" t="s">
        <v>0</v>
      </c>
    </row>
    <row r="273" ht="23" customHeight="1" spans="1:6">
      <c r="A273" s="16" t="s">
        <v>2942</v>
      </c>
      <c r="B273" s="16" t="s">
        <v>2943</v>
      </c>
      <c r="C273" s="25">
        <v>724</v>
      </c>
      <c r="D273" s="25">
        <v>0</v>
      </c>
      <c r="E273" s="25">
        <f t="shared" si="4"/>
        <v>724</v>
      </c>
      <c r="F273" s="16" t="s">
        <v>0</v>
      </c>
    </row>
    <row r="274" ht="23" customHeight="1" spans="1:6">
      <c r="A274" s="16" t="s">
        <v>2948</v>
      </c>
      <c r="B274" s="16" t="s">
        <v>2949</v>
      </c>
      <c r="C274" s="25">
        <v>0</v>
      </c>
      <c r="D274" s="25">
        <v>343</v>
      </c>
      <c r="E274" s="25">
        <f t="shared" si="4"/>
        <v>343</v>
      </c>
      <c r="F274" s="16" t="s">
        <v>0</v>
      </c>
    </row>
    <row r="275" ht="23" customHeight="1" spans="1:6">
      <c r="A275" s="16" t="s">
        <v>2950</v>
      </c>
      <c r="B275" s="16" t="s">
        <v>2951</v>
      </c>
      <c r="C275" s="25">
        <v>135.18</v>
      </c>
      <c r="D275" s="17">
        <f>16227-10558</f>
        <v>5669</v>
      </c>
      <c r="E275" s="25">
        <f t="shared" si="4"/>
        <v>5804.18</v>
      </c>
      <c r="F275" s="16" t="s">
        <v>0</v>
      </c>
    </row>
    <row r="276" ht="23" customHeight="1" spans="1:6">
      <c r="A276" s="16" t="s">
        <v>2954</v>
      </c>
      <c r="B276" s="16" t="s">
        <v>2955</v>
      </c>
      <c r="C276" s="25">
        <v>0</v>
      </c>
      <c r="D276" s="25">
        <v>0</v>
      </c>
      <c r="E276" s="25">
        <f t="shared" si="4"/>
        <v>0</v>
      </c>
      <c r="F276" s="16" t="s">
        <v>0</v>
      </c>
    </row>
    <row r="277" ht="23" customHeight="1" spans="1:6">
      <c r="A277" s="16" t="s">
        <v>2969</v>
      </c>
      <c r="B277" s="16" t="s">
        <v>2970</v>
      </c>
      <c r="C277" s="25">
        <v>4</v>
      </c>
      <c r="D277" s="25">
        <v>0</v>
      </c>
      <c r="E277" s="25">
        <f t="shared" si="4"/>
        <v>4</v>
      </c>
      <c r="F277" s="16" t="s">
        <v>0</v>
      </c>
    </row>
    <row r="278" ht="23" customHeight="1" spans="1:6">
      <c r="A278" s="16" t="s">
        <v>0</v>
      </c>
      <c r="B278" s="13" t="s">
        <v>60</v>
      </c>
      <c r="C278" s="25">
        <f>C270+C271+C277</f>
        <v>17111</v>
      </c>
      <c r="D278" s="25">
        <f>D270+D271+D277</f>
        <v>30307</v>
      </c>
      <c r="E278" s="25">
        <f t="shared" si="4"/>
        <v>47418</v>
      </c>
      <c r="F278" s="16" t="s">
        <v>0</v>
      </c>
    </row>
  </sheetData>
  <mergeCells count="4">
    <mergeCell ref="A2:F2"/>
    <mergeCell ref="A3:B3"/>
    <mergeCell ref="E3:F3"/>
    <mergeCell ref="A5:B5"/>
  </mergeCells>
  <pageMargins left="0.700694444444445"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L13" sqref="L13"/>
    </sheetView>
  </sheetViews>
  <sheetFormatPr defaultColWidth="9" defaultRowHeight="13.5"/>
  <cols>
    <col min="1" max="1" width="25.3" customWidth="1"/>
    <col min="2" max="2" width="13.25" customWidth="1"/>
    <col min="3" max="3" width="12.5" customWidth="1"/>
    <col min="4" max="4" width="14.125" customWidth="1"/>
    <col min="5" max="5" width="23.75" customWidth="1"/>
    <col min="6" max="6" width="12.75" customWidth="1"/>
    <col min="7" max="7" width="13.875" customWidth="1"/>
    <col min="8" max="8" width="13.375" customWidth="1"/>
    <col min="9" max="9" width="18.375" customWidth="1"/>
  </cols>
  <sheetData>
    <row r="1" ht="32" customHeight="1" spans="1:9">
      <c r="A1" s="32" t="s">
        <v>3591</v>
      </c>
      <c r="B1" s="2" t="s">
        <v>0</v>
      </c>
      <c r="C1" s="2" t="s">
        <v>0</v>
      </c>
      <c r="D1" s="2" t="s">
        <v>0</v>
      </c>
      <c r="E1" s="2" t="s">
        <v>0</v>
      </c>
      <c r="F1" s="2" t="s">
        <v>0</v>
      </c>
      <c r="G1" s="2" t="s">
        <v>0</v>
      </c>
      <c r="H1" s="2" t="s">
        <v>0</v>
      </c>
      <c r="I1" s="2" t="s">
        <v>0</v>
      </c>
    </row>
    <row r="2" ht="43" customHeight="1" spans="1:9">
      <c r="A2" s="3" t="s">
        <v>3592</v>
      </c>
      <c r="B2" s="3" t="s">
        <v>0</v>
      </c>
      <c r="C2" s="3" t="s">
        <v>0</v>
      </c>
      <c r="D2" s="3" t="s">
        <v>0</v>
      </c>
      <c r="E2" s="3" t="s">
        <v>0</v>
      </c>
      <c r="F2" s="3" t="s">
        <v>0</v>
      </c>
      <c r="G2" s="3" t="s">
        <v>0</v>
      </c>
      <c r="H2" s="3" t="s">
        <v>0</v>
      </c>
      <c r="I2" s="3" t="s">
        <v>0</v>
      </c>
    </row>
    <row r="3" ht="35" customHeight="1" spans="1:9">
      <c r="A3" s="4" t="s">
        <v>25</v>
      </c>
      <c r="B3" s="5" t="s">
        <v>0</v>
      </c>
      <c r="C3" s="5" t="s">
        <v>0</v>
      </c>
      <c r="D3" s="5" t="s">
        <v>0</v>
      </c>
      <c r="E3" s="5" t="s">
        <v>0</v>
      </c>
      <c r="F3" s="33" t="s">
        <v>0</v>
      </c>
      <c r="G3" s="33" t="s">
        <v>0</v>
      </c>
      <c r="H3" s="33" t="s">
        <v>0</v>
      </c>
      <c r="I3" s="6" t="s">
        <v>26</v>
      </c>
    </row>
    <row r="4" ht="31" customHeight="1" spans="1:9">
      <c r="A4" s="7" t="s">
        <v>27</v>
      </c>
      <c r="B4" s="7" t="s">
        <v>0</v>
      </c>
      <c r="C4" s="7" t="s">
        <v>0</v>
      </c>
      <c r="D4" s="7" t="s">
        <v>0</v>
      </c>
      <c r="E4" s="8" t="s">
        <v>28</v>
      </c>
      <c r="F4" s="8" t="s">
        <v>0</v>
      </c>
      <c r="G4" s="8" t="s">
        <v>0</v>
      </c>
      <c r="H4" s="8" t="s">
        <v>0</v>
      </c>
      <c r="I4" s="8" t="s">
        <v>29</v>
      </c>
    </row>
    <row r="5" ht="35" customHeight="1" spans="1:9">
      <c r="A5" s="7" t="s">
        <v>30</v>
      </c>
      <c r="B5" s="7" t="s">
        <v>31</v>
      </c>
      <c r="C5" s="7" t="s">
        <v>32</v>
      </c>
      <c r="D5" s="7" t="s">
        <v>33</v>
      </c>
      <c r="E5" s="8" t="s">
        <v>30</v>
      </c>
      <c r="F5" s="8" t="s">
        <v>31</v>
      </c>
      <c r="G5" s="8" t="s">
        <v>32</v>
      </c>
      <c r="H5" s="8" t="s">
        <v>33</v>
      </c>
      <c r="I5" s="8" t="s">
        <v>0</v>
      </c>
    </row>
    <row r="6" ht="35" customHeight="1" spans="1:9">
      <c r="A6" s="7" t="s">
        <v>0</v>
      </c>
      <c r="B6" s="7" t="s">
        <v>0</v>
      </c>
      <c r="C6" s="7" t="s">
        <v>0</v>
      </c>
      <c r="D6" s="7" t="s">
        <v>0</v>
      </c>
      <c r="E6" s="8" t="s">
        <v>0</v>
      </c>
      <c r="F6" s="8" t="s">
        <v>0</v>
      </c>
      <c r="G6" s="8" t="s">
        <v>0</v>
      </c>
      <c r="H6" s="8" t="s">
        <v>0</v>
      </c>
      <c r="I6" s="8" t="s">
        <v>0</v>
      </c>
    </row>
    <row r="7" ht="41" customHeight="1" spans="1:9">
      <c r="A7" s="7" t="s">
        <v>34</v>
      </c>
      <c r="B7" s="7" t="s">
        <v>35</v>
      </c>
      <c r="C7" s="7" t="s">
        <v>36</v>
      </c>
      <c r="D7" s="7" t="s">
        <v>37</v>
      </c>
      <c r="E7" s="8" t="s">
        <v>38</v>
      </c>
      <c r="F7" s="8" t="s">
        <v>39</v>
      </c>
      <c r="G7" s="8" t="s">
        <v>40</v>
      </c>
      <c r="H7" s="8" t="s">
        <v>41</v>
      </c>
      <c r="I7" s="8" t="s">
        <v>42</v>
      </c>
    </row>
    <row r="8" ht="41" customHeight="1" spans="1:9">
      <c r="A8" s="15" t="s">
        <v>43</v>
      </c>
      <c r="B8" s="25">
        <v>0</v>
      </c>
      <c r="C8" s="25">
        <v>0</v>
      </c>
      <c r="D8" s="25">
        <f t="shared" ref="D8:D10" si="0">SUM(B8:C8)</f>
        <v>0</v>
      </c>
      <c r="E8" s="34" t="s">
        <v>44</v>
      </c>
      <c r="F8" s="17">
        <v>4</v>
      </c>
      <c r="G8" s="17">
        <v>-0.37</v>
      </c>
      <c r="H8" s="17">
        <f t="shared" ref="H8:H11" si="1">SUM(F8:G8)</f>
        <v>3.63</v>
      </c>
      <c r="I8" s="11" t="s">
        <v>0</v>
      </c>
    </row>
    <row r="9" ht="41" customHeight="1" spans="1:9">
      <c r="A9" s="15" t="s">
        <v>3593</v>
      </c>
      <c r="B9" s="25">
        <v>2</v>
      </c>
      <c r="C9" s="25">
        <v>0</v>
      </c>
      <c r="D9" s="25">
        <f t="shared" si="0"/>
        <v>2</v>
      </c>
      <c r="E9" s="34" t="s">
        <v>3594</v>
      </c>
      <c r="F9" s="17">
        <v>0</v>
      </c>
      <c r="G9" s="17">
        <v>0</v>
      </c>
      <c r="H9" s="17">
        <f t="shared" si="1"/>
        <v>0</v>
      </c>
      <c r="I9" s="11" t="s">
        <v>0</v>
      </c>
    </row>
    <row r="10" ht="41" customHeight="1" spans="1:9">
      <c r="A10" s="15" t="s">
        <v>3595</v>
      </c>
      <c r="B10" s="25">
        <v>2</v>
      </c>
      <c r="C10" s="25">
        <v>0</v>
      </c>
      <c r="D10" s="25">
        <f t="shared" si="0"/>
        <v>2</v>
      </c>
      <c r="E10" s="34" t="s">
        <v>3596</v>
      </c>
      <c r="F10" s="17">
        <v>0</v>
      </c>
      <c r="G10" s="17">
        <v>0.37</v>
      </c>
      <c r="H10" s="17">
        <f t="shared" si="1"/>
        <v>0.37</v>
      </c>
      <c r="I10" s="11" t="s">
        <v>0</v>
      </c>
    </row>
    <row r="11" ht="41" customHeight="1" spans="1:9">
      <c r="A11" s="15" t="s">
        <v>0</v>
      </c>
      <c r="B11" s="25">
        <v>0</v>
      </c>
      <c r="C11" s="25">
        <v>0</v>
      </c>
      <c r="D11" s="25">
        <v>0</v>
      </c>
      <c r="E11" s="34" t="s">
        <v>3597</v>
      </c>
      <c r="F11" s="17">
        <v>0</v>
      </c>
      <c r="G11" s="17">
        <v>0</v>
      </c>
      <c r="H11" s="17">
        <f t="shared" si="1"/>
        <v>0</v>
      </c>
      <c r="I11" s="11" t="s">
        <v>0</v>
      </c>
    </row>
    <row r="12" ht="41" customHeight="1" spans="1:9">
      <c r="A12" s="9" t="s">
        <v>59</v>
      </c>
      <c r="B12" s="31">
        <f t="shared" ref="B12:H12" si="2">SUM(B8:B10)</f>
        <v>4</v>
      </c>
      <c r="C12" s="31">
        <f t="shared" si="2"/>
        <v>0</v>
      </c>
      <c r="D12" s="31">
        <f t="shared" si="2"/>
        <v>4</v>
      </c>
      <c r="E12" s="23" t="s">
        <v>60</v>
      </c>
      <c r="F12" s="10">
        <f t="shared" si="2"/>
        <v>4</v>
      </c>
      <c r="G12" s="10">
        <f t="shared" si="2"/>
        <v>0</v>
      </c>
      <c r="H12" s="10">
        <f t="shared" si="2"/>
        <v>4</v>
      </c>
      <c r="I12" s="14" t="s">
        <v>0</v>
      </c>
    </row>
  </sheetData>
  <mergeCells count="13">
    <mergeCell ref="A2:I2"/>
    <mergeCell ref="A3:B3"/>
    <mergeCell ref="A4:D4"/>
    <mergeCell ref="E4:H4"/>
    <mergeCell ref="A5:A6"/>
    <mergeCell ref="B5:B6"/>
    <mergeCell ref="C5:C6"/>
    <mergeCell ref="D5:D6"/>
    <mergeCell ref="E5:E6"/>
    <mergeCell ref="F5:F6"/>
    <mergeCell ref="G5:G6"/>
    <mergeCell ref="H5:H6"/>
    <mergeCell ref="I4:I6"/>
  </mergeCells>
  <pageMargins left="0.7" right="0.7" top="0.75" bottom="0.75" header="0.3" footer="0.3"/>
  <pageSetup paperSize="9" scale="9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9"/>
  <sheetViews>
    <sheetView topLeftCell="A9" workbookViewId="0">
      <selection activeCell="L13" sqref="L13"/>
    </sheetView>
  </sheetViews>
  <sheetFormatPr defaultColWidth="9" defaultRowHeight="13.5" outlineLevelCol="5"/>
  <cols>
    <col min="1" max="1" width="15.45" customWidth="1"/>
    <col min="2" max="2" width="40" customWidth="1"/>
    <col min="3" max="3" width="19.6833333333333" customWidth="1"/>
    <col min="4" max="4" width="19.625" customWidth="1"/>
    <col min="5" max="5" width="20.125" customWidth="1"/>
    <col min="6" max="6" width="21.375" customWidth="1"/>
  </cols>
  <sheetData>
    <row r="1" ht="23" customHeight="1" spans="1:6">
      <c r="A1" s="1" t="s">
        <v>3598</v>
      </c>
      <c r="B1" s="2" t="s">
        <v>0</v>
      </c>
      <c r="C1" s="2" t="s">
        <v>0</v>
      </c>
      <c r="D1" s="2" t="s">
        <v>0</v>
      </c>
      <c r="E1" s="2" t="s">
        <v>0</v>
      </c>
      <c r="F1" s="2" t="s">
        <v>0</v>
      </c>
    </row>
    <row r="2" ht="30" customHeight="1" spans="1:6">
      <c r="A2" s="3" t="s">
        <v>3599</v>
      </c>
      <c r="B2" s="3" t="s">
        <v>0</v>
      </c>
      <c r="C2" s="3" t="s">
        <v>0</v>
      </c>
      <c r="D2" s="3" t="s">
        <v>0</v>
      </c>
      <c r="E2" s="3" t="s">
        <v>0</v>
      </c>
      <c r="F2" s="3" t="s">
        <v>0</v>
      </c>
    </row>
    <row r="3" ht="23" customHeight="1" spans="1:6">
      <c r="A3" s="4" t="s">
        <v>25</v>
      </c>
      <c r="B3" s="4"/>
      <c r="C3" s="5" t="s">
        <v>0</v>
      </c>
      <c r="D3" s="5" t="s">
        <v>0</v>
      </c>
      <c r="E3" s="6" t="s">
        <v>0</v>
      </c>
      <c r="F3" s="6" t="s">
        <v>0</v>
      </c>
    </row>
    <row r="4" ht="33" customHeight="1" spans="1:6">
      <c r="A4" s="30" t="s">
        <v>135</v>
      </c>
      <c r="B4" s="7" t="s">
        <v>126</v>
      </c>
      <c r="C4" s="7" t="s">
        <v>31</v>
      </c>
      <c r="D4" s="7" t="s">
        <v>32</v>
      </c>
      <c r="E4" s="7" t="s">
        <v>33</v>
      </c>
      <c r="F4" s="7" t="s">
        <v>29</v>
      </c>
    </row>
    <row r="5" ht="33" customHeight="1" spans="1:6">
      <c r="A5" s="30" t="s">
        <v>0</v>
      </c>
      <c r="B5" s="7" t="s">
        <v>0</v>
      </c>
      <c r="C5" s="7" t="s">
        <v>0</v>
      </c>
      <c r="D5" s="7" t="s">
        <v>0</v>
      </c>
      <c r="E5" s="7" t="s">
        <v>0</v>
      </c>
      <c r="F5" s="7" t="s">
        <v>0</v>
      </c>
    </row>
    <row r="6" ht="24" customHeight="1" spans="1:6">
      <c r="A6" s="7" t="s">
        <v>67</v>
      </c>
      <c r="B6" s="7" t="s">
        <v>35</v>
      </c>
      <c r="C6" s="7" t="s">
        <v>36</v>
      </c>
      <c r="D6" s="7" t="s">
        <v>68</v>
      </c>
      <c r="E6" s="7" t="s">
        <v>69</v>
      </c>
      <c r="F6" s="7" t="s">
        <v>39</v>
      </c>
    </row>
    <row r="7" ht="25" customHeight="1" spans="1:6">
      <c r="A7" s="9" t="s">
        <v>3600</v>
      </c>
      <c r="B7" s="9" t="s">
        <v>0</v>
      </c>
      <c r="C7" s="31">
        <f>SUM(C56:C59)</f>
        <v>4</v>
      </c>
      <c r="D7" s="31">
        <f>SUM(D56:D59)</f>
        <v>0</v>
      </c>
      <c r="E7" s="31">
        <f t="shared" ref="E7:E59" si="0">SUM(C7:D7)</f>
        <v>4</v>
      </c>
      <c r="F7" s="16" t="s">
        <v>0</v>
      </c>
    </row>
    <row r="8" ht="25" customHeight="1" spans="1:6">
      <c r="A8" s="13" t="s">
        <v>3601</v>
      </c>
      <c r="B8" s="13" t="s">
        <v>3602</v>
      </c>
      <c r="C8" s="31">
        <f>SUM(C9:C39)</f>
        <v>0</v>
      </c>
      <c r="D8" s="31">
        <f>SUM(D9:D39)</f>
        <v>0</v>
      </c>
      <c r="E8" s="31">
        <f t="shared" si="0"/>
        <v>0</v>
      </c>
      <c r="F8" s="13" t="s">
        <v>0</v>
      </c>
    </row>
    <row r="9" ht="25" customHeight="1" spans="1:6">
      <c r="A9" s="16" t="s">
        <v>3603</v>
      </c>
      <c r="B9" s="16" t="s">
        <v>3604</v>
      </c>
      <c r="C9" s="25">
        <v>0</v>
      </c>
      <c r="D9" s="25">
        <v>0</v>
      </c>
      <c r="E9" s="25">
        <f t="shared" si="0"/>
        <v>0</v>
      </c>
      <c r="F9" s="16" t="s">
        <v>0</v>
      </c>
    </row>
    <row r="10" ht="25" customHeight="1" spans="1:6">
      <c r="A10" s="16" t="s">
        <v>3605</v>
      </c>
      <c r="B10" s="16" t="s">
        <v>3606</v>
      </c>
      <c r="C10" s="25">
        <v>0</v>
      </c>
      <c r="D10" s="25">
        <v>0</v>
      </c>
      <c r="E10" s="25">
        <f t="shared" si="0"/>
        <v>0</v>
      </c>
      <c r="F10" s="16" t="s">
        <v>0</v>
      </c>
    </row>
    <row r="11" ht="25" customHeight="1" spans="1:6">
      <c r="A11" s="16" t="s">
        <v>3607</v>
      </c>
      <c r="B11" s="16" t="s">
        <v>3608</v>
      </c>
      <c r="C11" s="25">
        <v>0</v>
      </c>
      <c r="D11" s="25">
        <v>0</v>
      </c>
      <c r="E11" s="25">
        <f t="shared" si="0"/>
        <v>0</v>
      </c>
      <c r="F11" s="16" t="s">
        <v>0</v>
      </c>
    </row>
    <row r="12" ht="25" customHeight="1" spans="1:6">
      <c r="A12" s="16" t="s">
        <v>3609</v>
      </c>
      <c r="B12" s="16" t="s">
        <v>3610</v>
      </c>
      <c r="C12" s="25">
        <v>0</v>
      </c>
      <c r="D12" s="25">
        <v>0</v>
      </c>
      <c r="E12" s="25">
        <f t="shared" si="0"/>
        <v>0</v>
      </c>
      <c r="F12" s="16" t="s">
        <v>0</v>
      </c>
    </row>
    <row r="13" ht="25" customHeight="1" spans="1:6">
      <c r="A13" s="16" t="s">
        <v>3611</v>
      </c>
      <c r="B13" s="16" t="s">
        <v>3612</v>
      </c>
      <c r="C13" s="25">
        <v>0</v>
      </c>
      <c r="D13" s="25">
        <v>0</v>
      </c>
      <c r="E13" s="25">
        <f t="shared" si="0"/>
        <v>0</v>
      </c>
      <c r="F13" s="16" t="s">
        <v>0</v>
      </c>
    </row>
    <row r="14" ht="25" customHeight="1" spans="1:6">
      <c r="A14" s="16" t="s">
        <v>3613</v>
      </c>
      <c r="B14" s="16" t="s">
        <v>3614</v>
      </c>
      <c r="C14" s="25">
        <v>0</v>
      </c>
      <c r="D14" s="25">
        <v>0</v>
      </c>
      <c r="E14" s="25">
        <f t="shared" si="0"/>
        <v>0</v>
      </c>
      <c r="F14" s="16" t="s">
        <v>0</v>
      </c>
    </row>
    <row r="15" ht="25" customHeight="1" spans="1:6">
      <c r="A15" s="16" t="s">
        <v>3615</v>
      </c>
      <c r="B15" s="16" t="s">
        <v>3616</v>
      </c>
      <c r="C15" s="25">
        <v>0</v>
      </c>
      <c r="D15" s="25">
        <v>0</v>
      </c>
      <c r="E15" s="25">
        <f t="shared" si="0"/>
        <v>0</v>
      </c>
      <c r="F15" s="16" t="s">
        <v>0</v>
      </c>
    </row>
    <row r="16" ht="25" customHeight="1" spans="1:6">
      <c r="A16" s="16" t="s">
        <v>3617</v>
      </c>
      <c r="B16" s="16" t="s">
        <v>3618</v>
      </c>
      <c r="C16" s="25">
        <v>0</v>
      </c>
      <c r="D16" s="25">
        <v>0</v>
      </c>
      <c r="E16" s="25">
        <f t="shared" si="0"/>
        <v>0</v>
      </c>
      <c r="F16" s="16" t="s">
        <v>0</v>
      </c>
    </row>
    <row r="17" ht="25" customHeight="1" spans="1:6">
      <c r="A17" s="16" t="s">
        <v>3619</v>
      </c>
      <c r="B17" s="16" t="s">
        <v>3620</v>
      </c>
      <c r="C17" s="25">
        <v>0</v>
      </c>
      <c r="D17" s="25">
        <v>0</v>
      </c>
      <c r="E17" s="25">
        <f t="shared" si="0"/>
        <v>0</v>
      </c>
      <c r="F17" s="16" t="s">
        <v>0</v>
      </c>
    </row>
    <row r="18" ht="25" customHeight="1" spans="1:6">
      <c r="A18" s="16" t="s">
        <v>3621</v>
      </c>
      <c r="B18" s="16" t="s">
        <v>3622</v>
      </c>
      <c r="C18" s="25">
        <v>0</v>
      </c>
      <c r="D18" s="25">
        <v>0</v>
      </c>
      <c r="E18" s="25">
        <f t="shared" si="0"/>
        <v>0</v>
      </c>
      <c r="F18" s="16" t="s">
        <v>0</v>
      </c>
    </row>
    <row r="19" ht="25" customHeight="1" spans="1:6">
      <c r="A19" s="16" t="s">
        <v>3623</v>
      </c>
      <c r="B19" s="16" t="s">
        <v>3624</v>
      </c>
      <c r="C19" s="31">
        <v>0</v>
      </c>
      <c r="D19" s="31">
        <v>0</v>
      </c>
      <c r="E19" s="31">
        <f t="shared" si="0"/>
        <v>0</v>
      </c>
      <c r="F19" s="16" t="s">
        <v>0</v>
      </c>
    </row>
    <row r="20" ht="25" customHeight="1" spans="1:6">
      <c r="A20" s="16" t="s">
        <v>3625</v>
      </c>
      <c r="B20" s="16" t="s">
        <v>3626</v>
      </c>
      <c r="C20" s="25">
        <v>0</v>
      </c>
      <c r="D20" s="25">
        <v>0</v>
      </c>
      <c r="E20" s="25">
        <f t="shared" si="0"/>
        <v>0</v>
      </c>
      <c r="F20" s="16" t="s">
        <v>0</v>
      </c>
    </row>
    <row r="21" ht="25" customHeight="1" spans="1:6">
      <c r="A21" s="16" t="s">
        <v>3627</v>
      </c>
      <c r="B21" s="16" t="s">
        <v>3628</v>
      </c>
      <c r="C21" s="31">
        <v>0</v>
      </c>
      <c r="D21" s="31">
        <v>0</v>
      </c>
      <c r="E21" s="25">
        <f t="shared" si="0"/>
        <v>0</v>
      </c>
      <c r="F21" s="16" t="s">
        <v>0</v>
      </c>
    </row>
    <row r="22" ht="25" customHeight="1" spans="1:6">
      <c r="A22" s="16" t="s">
        <v>3629</v>
      </c>
      <c r="B22" s="16" t="s">
        <v>3630</v>
      </c>
      <c r="C22" s="25">
        <v>0</v>
      </c>
      <c r="D22" s="25">
        <v>0</v>
      </c>
      <c r="E22" s="25">
        <f t="shared" si="0"/>
        <v>0</v>
      </c>
      <c r="F22" s="16" t="s">
        <v>0</v>
      </c>
    </row>
    <row r="23" ht="25" customHeight="1" spans="1:6">
      <c r="A23" s="16" t="s">
        <v>3631</v>
      </c>
      <c r="B23" s="16" t="s">
        <v>3632</v>
      </c>
      <c r="C23" s="25">
        <v>0</v>
      </c>
      <c r="D23" s="25">
        <v>0</v>
      </c>
      <c r="E23" s="25">
        <f t="shared" si="0"/>
        <v>0</v>
      </c>
      <c r="F23" s="16" t="s">
        <v>0</v>
      </c>
    </row>
    <row r="24" ht="25" customHeight="1" spans="1:6">
      <c r="A24" s="16" t="s">
        <v>3633</v>
      </c>
      <c r="B24" s="16" t="s">
        <v>3634</v>
      </c>
      <c r="C24" s="25">
        <v>0</v>
      </c>
      <c r="D24" s="25">
        <v>0</v>
      </c>
      <c r="E24" s="25">
        <f t="shared" si="0"/>
        <v>0</v>
      </c>
      <c r="F24" s="16" t="s">
        <v>0</v>
      </c>
    </row>
    <row r="25" ht="25" customHeight="1" spans="1:6">
      <c r="A25" s="16" t="s">
        <v>3635</v>
      </c>
      <c r="B25" s="16" t="s">
        <v>3636</v>
      </c>
      <c r="C25" s="25">
        <v>0</v>
      </c>
      <c r="D25" s="25">
        <v>0</v>
      </c>
      <c r="E25" s="25">
        <f t="shared" si="0"/>
        <v>0</v>
      </c>
      <c r="F25" s="16" t="s">
        <v>0</v>
      </c>
    </row>
    <row r="26" ht="25" customHeight="1" spans="1:6">
      <c r="A26" s="16" t="s">
        <v>3637</v>
      </c>
      <c r="B26" s="16" t="s">
        <v>3638</v>
      </c>
      <c r="C26" s="25">
        <v>0</v>
      </c>
      <c r="D26" s="25">
        <v>0</v>
      </c>
      <c r="E26" s="25">
        <f t="shared" si="0"/>
        <v>0</v>
      </c>
      <c r="F26" s="16" t="s">
        <v>0</v>
      </c>
    </row>
    <row r="27" ht="25" customHeight="1" spans="1:6">
      <c r="A27" s="16" t="s">
        <v>3639</v>
      </c>
      <c r="B27" s="16" t="s">
        <v>3640</v>
      </c>
      <c r="C27" s="25">
        <v>0</v>
      </c>
      <c r="D27" s="25">
        <v>0</v>
      </c>
      <c r="E27" s="25">
        <f t="shared" si="0"/>
        <v>0</v>
      </c>
      <c r="F27" s="16" t="s">
        <v>0</v>
      </c>
    </row>
    <row r="28" ht="25" customHeight="1" spans="1:6">
      <c r="A28" s="16" t="s">
        <v>3641</v>
      </c>
      <c r="B28" s="16" t="s">
        <v>3642</v>
      </c>
      <c r="C28" s="25">
        <v>0</v>
      </c>
      <c r="D28" s="25">
        <v>0</v>
      </c>
      <c r="E28" s="25">
        <f t="shared" si="0"/>
        <v>0</v>
      </c>
      <c r="F28" s="16" t="s">
        <v>0</v>
      </c>
    </row>
    <row r="29" ht="25" customHeight="1" spans="1:6">
      <c r="A29" s="16" t="s">
        <v>3643</v>
      </c>
      <c r="B29" s="16" t="s">
        <v>3644</v>
      </c>
      <c r="C29" s="25">
        <v>0</v>
      </c>
      <c r="D29" s="25">
        <v>0</v>
      </c>
      <c r="E29" s="25">
        <f t="shared" si="0"/>
        <v>0</v>
      </c>
      <c r="F29" s="16" t="s">
        <v>0</v>
      </c>
    </row>
    <row r="30" ht="25" customHeight="1" spans="1:6">
      <c r="A30" s="16" t="s">
        <v>3645</v>
      </c>
      <c r="B30" s="16" t="s">
        <v>3646</v>
      </c>
      <c r="C30" s="25">
        <v>0</v>
      </c>
      <c r="D30" s="25">
        <v>0</v>
      </c>
      <c r="E30" s="25">
        <f t="shared" si="0"/>
        <v>0</v>
      </c>
      <c r="F30" s="16" t="s">
        <v>0</v>
      </c>
    </row>
    <row r="31" ht="25" customHeight="1" spans="1:6">
      <c r="A31" s="16" t="s">
        <v>3647</v>
      </c>
      <c r="B31" s="16" t="s">
        <v>3648</v>
      </c>
      <c r="C31" s="25">
        <v>0</v>
      </c>
      <c r="D31" s="25">
        <v>0</v>
      </c>
      <c r="E31" s="25">
        <f t="shared" si="0"/>
        <v>0</v>
      </c>
      <c r="F31" s="16" t="s">
        <v>0</v>
      </c>
    </row>
    <row r="32" ht="25" customHeight="1" spans="1:6">
      <c r="A32" s="16" t="s">
        <v>3649</v>
      </c>
      <c r="B32" s="16" t="s">
        <v>3650</v>
      </c>
      <c r="C32" s="25">
        <v>0</v>
      </c>
      <c r="D32" s="25">
        <v>0</v>
      </c>
      <c r="E32" s="25">
        <f t="shared" si="0"/>
        <v>0</v>
      </c>
      <c r="F32" s="16" t="s">
        <v>0</v>
      </c>
    </row>
    <row r="33" ht="25" customHeight="1" spans="1:6">
      <c r="A33" s="16" t="s">
        <v>3651</v>
      </c>
      <c r="B33" s="16" t="s">
        <v>3652</v>
      </c>
      <c r="C33" s="25">
        <v>0</v>
      </c>
      <c r="D33" s="25">
        <v>0</v>
      </c>
      <c r="E33" s="25">
        <f t="shared" si="0"/>
        <v>0</v>
      </c>
      <c r="F33" s="16" t="s">
        <v>0</v>
      </c>
    </row>
    <row r="34" ht="25" customHeight="1" spans="1:6">
      <c r="A34" s="16" t="s">
        <v>3653</v>
      </c>
      <c r="B34" s="16" t="s">
        <v>3654</v>
      </c>
      <c r="C34" s="25">
        <v>0</v>
      </c>
      <c r="D34" s="25">
        <v>0</v>
      </c>
      <c r="E34" s="25">
        <f t="shared" si="0"/>
        <v>0</v>
      </c>
      <c r="F34" s="16" t="s">
        <v>0</v>
      </c>
    </row>
    <row r="35" ht="25" customHeight="1" spans="1:6">
      <c r="A35" s="16" t="s">
        <v>3655</v>
      </c>
      <c r="B35" s="16" t="s">
        <v>3656</v>
      </c>
      <c r="C35" s="25">
        <v>0</v>
      </c>
      <c r="D35" s="25">
        <v>0</v>
      </c>
      <c r="E35" s="25">
        <f t="shared" si="0"/>
        <v>0</v>
      </c>
      <c r="F35" s="16" t="s">
        <v>0</v>
      </c>
    </row>
    <row r="36" ht="25" customHeight="1" spans="1:6">
      <c r="A36" s="16" t="s">
        <v>3657</v>
      </c>
      <c r="B36" s="16" t="s">
        <v>3658</v>
      </c>
      <c r="C36" s="25">
        <v>0</v>
      </c>
      <c r="D36" s="25">
        <v>0</v>
      </c>
      <c r="E36" s="25">
        <f t="shared" si="0"/>
        <v>0</v>
      </c>
      <c r="F36" s="16" t="s">
        <v>0</v>
      </c>
    </row>
    <row r="37" ht="25" customHeight="1" spans="1:6">
      <c r="A37" s="16" t="s">
        <v>3659</v>
      </c>
      <c r="B37" s="16" t="s">
        <v>3660</v>
      </c>
      <c r="C37" s="25">
        <v>0</v>
      </c>
      <c r="D37" s="25">
        <v>0</v>
      </c>
      <c r="E37" s="25">
        <f t="shared" si="0"/>
        <v>0</v>
      </c>
      <c r="F37" s="16" t="s">
        <v>0</v>
      </c>
    </row>
    <row r="38" ht="25" customHeight="1" spans="1:6">
      <c r="A38" s="16" t="s">
        <v>3661</v>
      </c>
      <c r="B38" s="16" t="s">
        <v>3662</v>
      </c>
      <c r="C38" s="25">
        <v>0</v>
      </c>
      <c r="D38" s="25">
        <v>0</v>
      </c>
      <c r="E38" s="25">
        <f t="shared" si="0"/>
        <v>0</v>
      </c>
      <c r="F38" s="16" t="s">
        <v>0</v>
      </c>
    </row>
    <row r="39" ht="25" customHeight="1" spans="1:6">
      <c r="A39" s="16" t="s">
        <v>3663</v>
      </c>
      <c r="B39" s="16" t="s">
        <v>3664</v>
      </c>
      <c r="C39" s="25">
        <v>0</v>
      </c>
      <c r="D39" s="25">
        <v>0</v>
      </c>
      <c r="E39" s="25">
        <f t="shared" si="0"/>
        <v>0</v>
      </c>
      <c r="F39" s="16" t="s">
        <v>0</v>
      </c>
    </row>
    <row r="40" ht="25" customHeight="1" spans="1:6">
      <c r="A40" s="13" t="s">
        <v>3665</v>
      </c>
      <c r="B40" s="13" t="s">
        <v>3666</v>
      </c>
      <c r="C40" s="31">
        <f>SUM(C41:C44)</f>
        <v>0</v>
      </c>
      <c r="D40" s="31">
        <f>SUM(D41:D44)</f>
        <v>0</v>
      </c>
      <c r="E40" s="31">
        <f t="shared" si="0"/>
        <v>0</v>
      </c>
      <c r="F40" s="13" t="s">
        <v>0</v>
      </c>
    </row>
    <row r="41" ht="25" customHeight="1" spans="1:6">
      <c r="A41" s="16" t="s">
        <v>3667</v>
      </c>
      <c r="B41" s="16" t="s">
        <v>3668</v>
      </c>
      <c r="C41" s="25">
        <v>0</v>
      </c>
      <c r="D41" s="25">
        <v>0</v>
      </c>
      <c r="E41" s="25">
        <f t="shared" si="0"/>
        <v>0</v>
      </c>
      <c r="F41" s="16" t="s">
        <v>0</v>
      </c>
    </row>
    <row r="42" ht="25" customHeight="1" spans="1:6">
      <c r="A42" s="16" t="s">
        <v>3669</v>
      </c>
      <c r="B42" s="16" t="s">
        <v>3670</v>
      </c>
      <c r="C42" s="25">
        <v>0</v>
      </c>
      <c r="D42" s="25">
        <v>0</v>
      </c>
      <c r="E42" s="25">
        <f t="shared" si="0"/>
        <v>0</v>
      </c>
      <c r="F42" s="16" t="s">
        <v>0</v>
      </c>
    </row>
    <row r="43" ht="25" customHeight="1" spans="1:6">
      <c r="A43" s="16" t="s">
        <v>3671</v>
      </c>
      <c r="B43" s="16" t="s">
        <v>3672</v>
      </c>
      <c r="C43" s="25">
        <v>0</v>
      </c>
      <c r="D43" s="25">
        <v>0</v>
      </c>
      <c r="E43" s="25">
        <f t="shared" si="0"/>
        <v>0</v>
      </c>
      <c r="F43" s="16" t="s">
        <v>0</v>
      </c>
    </row>
    <row r="44" ht="25" customHeight="1" spans="1:6">
      <c r="A44" s="16" t="s">
        <v>3673</v>
      </c>
      <c r="B44" s="16" t="s">
        <v>3674</v>
      </c>
      <c r="C44" s="25">
        <v>0</v>
      </c>
      <c r="D44" s="25">
        <v>0</v>
      </c>
      <c r="E44" s="25">
        <f t="shared" si="0"/>
        <v>0</v>
      </c>
      <c r="F44" s="16" t="s">
        <v>0</v>
      </c>
    </row>
    <row r="45" ht="25" customHeight="1" spans="1:6">
      <c r="A45" s="13" t="s">
        <v>3675</v>
      </c>
      <c r="B45" s="13" t="s">
        <v>3676</v>
      </c>
      <c r="C45" s="31">
        <f>SUM(C46:C50)</f>
        <v>0</v>
      </c>
      <c r="D45" s="31">
        <f>SUM(D46:D50)</f>
        <v>0</v>
      </c>
      <c r="E45" s="31">
        <f t="shared" si="0"/>
        <v>0</v>
      </c>
      <c r="F45" s="13" t="s">
        <v>0</v>
      </c>
    </row>
    <row r="46" ht="25" customHeight="1" spans="1:6">
      <c r="A46" s="16" t="s">
        <v>3677</v>
      </c>
      <c r="B46" s="16" t="s">
        <v>3678</v>
      </c>
      <c r="C46" s="25">
        <v>0</v>
      </c>
      <c r="D46" s="25">
        <v>0</v>
      </c>
      <c r="E46" s="25">
        <f t="shared" si="0"/>
        <v>0</v>
      </c>
      <c r="F46" s="16" t="s">
        <v>0</v>
      </c>
    </row>
    <row r="47" ht="25" customHeight="1" spans="1:6">
      <c r="A47" s="16" t="s">
        <v>3679</v>
      </c>
      <c r="B47" s="16" t="s">
        <v>3680</v>
      </c>
      <c r="C47" s="25">
        <v>0</v>
      </c>
      <c r="D47" s="25">
        <v>0</v>
      </c>
      <c r="E47" s="25">
        <f t="shared" si="0"/>
        <v>0</v>
      </c>
      <c r="F47" s="16" t="s">
        <v>0</v>
      </c>
    </row>
    <row r="48" ht="25" customHeight="1" spans="1:6">
      <c r="A48" s="16" t="s">
        <v>3681</v>
      </c>
      <c r="B48" s="16" t="s">
        <v>3682</v>
      </c>
      <c r="C48" s="25">
        <v>0</v>
      </c>
      <c r="D48" s="25">
        <v>0</v>
      </c>
      <c r="E48" s="25">
        <f t="shared" si="0"/>
        <v>0</v>
      </c>
      <c r="F48" s="16" t="s">
        <v>0</v>
      </c>
    </row>
    <row r="49" ht="25" customHeight="1" spans="1:6">
      <c r="A49" s="16" t="s">
        <v>3683</v>
      </c>
      <c r="B49" s="16" t="s">
        <v>3684</v>
      </c>
      <c r="C49" s="25">
        <v>0</v>
      </c>
      <c r="D49" s="25">
        <v>0</v>
      </c>
      <c r="E49" s="25">
        <f t="shared" si="0"/>
        <v>0</v>
      </c>
      <c r="F49" s="16" t="s">
        <v>0</v>
      </c>
    </row>
    <row r="50" ht="25" customHeight="1" spans="1:6">
      <c r="A50" s="16" t="s">
        <v>3685</v>
      </c>
      <c r="B50" s="16" t="s">
        <v>3686</v>
      </c>
      <c r="C50" s="25">
        <v>0</v>
      </c>
      <c r="D50" s="25">
        <v>0</v>
      </c>
      <c r="E50" s="25">
        <f t="shared" si="0"/>
        <v>0</v>
      </c>
      <c r="F50" s="16" t="s">
        <v>0</v>
      </c>
    </row>
    <row r="51" ht="25" customHeight="1" spans="1:6">
      <c r="A51" s="13" t="s">
        <v>3687</v>
      </c>
      <c r="B51" s="13" t="s">
        <v>3688</v>
      </c>
      <c r="C51" s="31">
        <f>SUM(C52:C54)</f>
        <v>0</v>
      </c>
      <c r="D51" s="31">
        <f>SUM(D52:D54)</f>
        <v>0</v>
      </c>
      <c r="E51" s="31">
        <f t="shared" si="0"/>
        <v>0</v>
      </c>
      <c r="F51" s="13" t="s">
        <v>0</v>
      </c>
    </row>
    <row r="52" ht="25" customHeight="1" spans="1:6">
      <c r="A52" s="16" t="s">
        <v>3689</v>
      </c>
      <c r="B52" s="16" t="s">
        <v>3690</v>
      </c>
      <c r="C52" s="25">
        <v>0</v>
      </c>
      <c r="D52" s="25">
        <v>0</v>
      </c>
      <c r="E52" s="25">
        <f t="shared" si="0"/>
        <v>0</v>
      </c>
      <c r="F52" s="16" t="s">
        <v>0</v>
      </c>
    </row>
    <row r="53" ht="25" customHeight="1" spans="1:6">
      <c r="A53" s="16" t="s">
        <v>3691</v>
      </c>
      <c r="B53" s="16" t="s">
        <v>3692</v>
      </c>
      <c r="C53" s="25">
        <v>0</v>
      </c>
      <c r="D53" s="25">
        <v>0</v>
      </c>
      <c r="E53" s="25">
        <f t="shared" si="0"/>
        <v>0</v>
      </c>
      <c r="F53" s="16" t="s">
        <v>0</v>
      </c>
    </row>
    <row r="54" ht="25" customHeight="1" spans="1:6">
      <c r="A54" s="16" t="s">
        <v>3693</v>
      </c>
      <c r="B54" s="16" t="s">
        <v>3694</v>
      </c>
      <c r="C54" s="25">
        <v>0</v>
      </c>
      <c r="D54" s="25">
        <v>0</v>
      </c>
      <c r="E54" s="25">
        <f t="shared" si="0"/>
        <v>0</v>
      </c>
      <c r="F54" s="16" t="s">
        <v>0</v>
      </c>
    </row>
    <row r="55" ht="25" customHeight="1" spans="1:6">
      <c r="A55" s="13" t="s">
        <v>3695</v>
      </c>
      <c r="B55" s="13" t="s">
        <v>3696</v>
      </c>
      <c r="C55" s="31">
        <v>0</v>
      </c>
      <c r="D55" s="31">
        <v>0</v>
      </c>
      <c r="E55" s="31">
        <f t="shared" si="0"/>
        <v>0</v>
      </c>
      <c r="F55" s="13" t="s">
        <v>0</v>
      </c>
    </row>
    <row r="56" ht="25" customHeight="1" spans="1:6">
      <c r="A56" s="13" t="s">
        <v>0</v>
      </c>
      <c r="B56" s="13" t="s">
        <v>3697</v>
      </c>
      <c r="C56" s="31">
        <f>SUM(C8,C40,C45,C51,C55)</f>
        <v>0</v>
      </c>
      <c r="D56" s="31">
        <f>SUM(D8,D40,D45,D51,D55)</f>
        <v>0</v>
      </c>
      <c r="E56" s="31">
        <f t="shared" si="0"/>
        <v>0</v>
      </c>
      <c r="F56" s="13" t="s">
        <v>0</v>
      </c>
    </row>
    <row r="57" ht="25" customHeight="1" spans="1:6">
      <c r="A57" s="16" t="s">
        <v>0</v>
      </c>
      <c r="B57" s="16" t="s">
        <v>3698</v>
      </c>
      <c r="C57" s="25">
        <v>2</v>
      </c>
      <c r="D57" s="25">
        <v>0</v>
      </c>
      <c r="E57" s="25">
        <f t="shared" si="0"/>
        <v>2</v>
      </c>
      <c r="F57" s="16" t="s">
        <v>0</v>
      </c>
    </row>
    <row r="58" ht="25" customHeight="1" spans="1:6">
      <c r="A58" s="16" t="s">
        <v>0</v>
      </c>
      <c r="B58" s="16" t="s">
        <v>3699</v>
      </c>
      <c r="C58" s="25">
        <v>0</v>
      </c>
      <c r="D58" s="25">
        <v>0</v>
      </c>
      <c r="E58" s="25">
        <f t="shared" si="0"/>
        <v>0</v>
      </c>
      <c r="F58" s="16" t="s">
        <v>0</v>
      </c>
    </row>
    <row r="59" ht="25" customHeight="1" spans="1:6">
      <c r="A59" s="16" t="s">
        <v>0</v>
      </c>
      <c r="B59" s="16" t="s">
        <v>3700</v>
      </c>
      <c r="C59" s="25">
        <v>2</v>
      </c>
      <c r="D59" s="25">
        <v>0</v>
      </c>
      <c r="E59" s="25">
        <f t="shared" si="0"/>
        <v>2</v>
      </c>
      <c r="F59" s="16" t="s">
        <v>0</v>
      </c>
    </row>
  </sheetData>
  <mergeCells count="10">
    <mergeCell ref="A2:F2"/>
    <mergeCell ref="A3:B3"/>
    <mergeCell ref="E3:F3"/>
    <mergeCell ref="A7:B7"/>
    <mergeCell ref="A4:A5"/>
    <mergeCell ref="B4:B5"/>
    <mergeCell ref="C4:C5"/>
    <mergeCell ref="D4:D5"/>
    <mergeCell ref="E4:E5"/>
    <mergeCell ref="F4:F5"/>
  </mergeCells>
  <pageMargins left="0.700694444444445" right="0.700694444444445" top="0.751388888888889" bottom="0.751388888888889" header="0.298611111111111" footer="0.298611111111111"/>
  <pageSetup paperSize="9" scale="98"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L13" sqref="L13"/>
    </sheetView>
  </sheetViews>
  <sheetFormatPr defaultColWidth="9" defaultRowHeight="13.5" outlineLevelRow="7"/>
  <cols>
    <col min="1" max="1" width="16.95" customWidth="1"/>
    <col min="2" max="2" width="14.7666666666667" customWidth="1"/>
    <col min="3" max="3" width="13.675" customWidth="1"/>
    <col min="4" max="4" width="13.5333333333333" customWidth="1"/>
    <col min="5" max="5" width="12.575" customWidth="1"/>
    <col min="6" max="6" width="13.675" customWidth="1"/>
    <col min="7" max="7" width="17.225" customWidth="1"/>
    <col min="8" max="8" width="21.375" customWidth="1"/>
    <col min="9" max="9" width="18.1833333333333" customWidth="1"/>
  </cols>
  <sheetData>
    <row r="1" ht="23" customHeight="1" spans="1:9">
      <c r="A1" s="1" t="s">
        <v>3701</v>
      </c>
      <c r="B1" s="2" t="s">
        <v>0</v>
      </c>
      <c r="C1" s="2" t="s">
        <v>0</v>
      </c>
      <c r="D1" s="2" t="s">
        <v>0</v>
      </c>
      <c r="E1" s="2" t="s">
        <v>0</v>
      </c>
      <c r="F1" s="2" t="s">
        <v>0</v>
      </c>
      <c r="G1" s="2" t="s">
        <v>0</v>
      </c>
      <c r="H1" s="2" t="s">
        <v>0</v>
      </c>
      <c r="I1" s="2" t="s">
        <v>0</v>
      </c>
    </row>
    <row r="2" ht="30" customHeight="1" spans="1:9">
      <c r="A2" s="3" t="s">
        <v>3702</v>
      </c>
      <c r="B2" s="3" t="s">
        <v>0</v>
      </c>
      <c r="C2" s="3" t="s">
        <v>0</v>
      </c>
      <c r="D2" s="3" t="s">
        <v>0</v>
      </c>
      <c r="E2" s="3" t="s">
        <v>0</v>
      </c>
      <c r="F2" s="3" t="s">
        <v>0</v>
      </c>
      <c r="G2" s="3" t="s">
        <v>0</v>
      </c>
      <c r="H2" s="3" t="s">
        <v>0</v>
      </c>
      <c r="I2" s="3" t="s">
        <v>0</v>
      </c>
    </row>
    <row r="3" ht="48" customHeight="1" spans="1:9">
      <c r="A3" s="20" t="s">
        <v>25</v>
      </c>
      <c r="B3" s="20"/>
      <c r="C3" s="21" t="s">
        <v>0</v>
      </c>
      <c r="D3" s="21" t="s">
        <v>0</v>
      </c>
      <c r="E3" s="21" t="s">
        <v>0</v>
      </c>
      <c r="F3" s="21" t="s">
        <v>0</v>
      </c>
      <c r="G3" s="21" t="s">
        <v>0</v>
      </c>
      <c r="H3" s="21" t="s">
        <v>0</v>
      </c>
      <c r="I3" s="29" t="s">
        <v>26</v>
      </c>
    </row>
    <row r="4" ht="48" customHeight="1" spans="1:9">
      <c r="A4" s="22" t="s">
        <v>126</v>
      </c>
      <c r="B4" s="22" t="s">
        <v>128</v>
      </c>
      <c r="C4" s="22" t="s">
        <v>130</v>
      </c>
      <c r="D4" s="23" t="s">
        <v>131</v>
      </c>
      <c r="E4" s="23" t="s">
        <v>0</v>
      </c>
      <c r="F4" s="23" t="s">
        <v>132</v>
      </c>
      <c r="G4" s="23" t="s">
        <v>0</v>
      </c>
      <c r="H4" s="23" t="s">
        <v>133</v>
      </c>
      <c r="I4" s="23" t="s">
        <v>29</v>
      </c>
    </row>
    <row r="5" ht="48" customHeight="1" spans="1:9">
      <c r="A5" s="22" t="s">
        <v>0</v>
      </c>
      <c r="B5" s="22" t="s">
        <v>0</v>
      </c>
      <c r="C5" s="22" t="s">
        <v>0</v>
      </c>
      <c r="D5" s="23" t="s">
        <v>134</v>
      </c>
      <c r="E5" s="23" t="s">
        <v>135</v>
      </c>
      <c r="F5" s="23" t="s">
        <v>134</v>
      </c>
      <c r="G5" s="23" t="s">
        <v>135</v>
      </c>
      <c r="H5" s="23" t="s">
        <v>0</v>
      </c>
      <c r="I5" s="23" t="s">
        <v>0</v>
      </c>
    </row>
    <row r="6" ht="38" customHeight="1" spans="1:9">
      <c r="A6" s="22" t="s">
        <v>67</v>
      </c>
      <c r="B6" s="22" t="s">
        <v>35</v>
      </c>
      <c r="C6" s="22" t="s">
        <v>36</v>
      </c>
      <c r="D6" s="24" t="s">
        <v>68</v>
      </c>
      <c r="E6" s="24" t="s">
        <v>38</v>
      </c>
      <c r="F6" s="24" t="s">
        <v>39</v>
      </c>
      <c r="G6" s="24" t="s">
        <v>40</v>
      </c>
      <c r="H6" s="24" t="s">
        <v>136</v>
      </c>
      <c r="I6" s="24" t="s">
        <v>42</v>
      </c>
    </row>
    <row r="7" ht="38" customHeight="1" spans="1:9">
      <c r="A7" s="13" t="s">
        <v>3703</v>
      </c>
      <c r="B7" s="25">
        <v>0</v>
      </c>
      <c r="C7" s="16" t="s">
        <v>0</v>
      </c>
      <c r="D7" s="11" t="s">
        <v>0</v>
      </c>
      <c r="E7" s="11" t="s">
        <v>0</v>
      </c>
      <c r="F7" s="11" t="s">
        <v>0</v>
      </c>
      <c r="G7" s="11" t="s">
        <v>0</v>
      </c>
      <c r="H7" s="11" t="s">
        <v>0</v>
      </c>
      <c r="I7" s="11" t="s">
        <v>0</v>
      </c>
    </row>
    <row r="8" ht="38" customHeight="1" spans="1:9">
      <c r="A8" s="26" t="s">
        <v>0</v>
      </c>
      <c r="B8" s="27">
        <v>0</v>
      </c>
      <c r="C8" s="26" t="s">
        <v>140</v>
      </c>
      <c r="D8" s="28" t="s">
        <v>0</v>
      </c>
      <c r="E8" s="28" t="s">
        <v>0</v>
      </c>
      <c r="F8" s="28" t="s">
        <v>0</v>
      </c>
      <c r="G8" s="28" t="s">
        <v>0</v>
      </c>
      <c r="H8" s="28" t="s">
        <v>0</v>
      </c>
      <c r="I8" s="28" t="s">
        <v>0</v>
      </c>
    </row>
  </sheetData>
  <mergeCells count="9">
    <mergeCell ref="A2:I2"/>
    <mergeCell ref="A3:B3"/>
    <mergeCell ref="D4:E4"/>
    <mergeCell ref="F4:G4"/>
    <mergeCell ref="A4:A5"/>
    <mergeCell ref="B4:B5"/>
    <mergeCell ref="C4:C5"/>
    <mergeCell ref="H4:H5"/>
    <mergeCell ref="I4:I5"/>
  </mergeCells>
  <pageMargins left="0.7" right="0.7" top="0.75" bottom="0.75" header="0.3" footer="0.3"/>
  <pageSetup paperSize="9" scale="97"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opLeftCell="A3" workbookViewId="0">
      <selection activeCell="L13" sqref="L13"/>
    </sheetView>
  </sheetViews>
  <sheetFormatPr defaultColWidth="9" defaultRowHeight="13.5" outlineLevelCol="5"/>
  <cols>
    <col min="1" max="1" width="10.3916666666667" customWidth="1"/>
    <col min="2" max="2" width="35.1416666666667" customWidth="1"/>
    <col min="3" max="5" width="19.6833333333333" customWidth="1"/>
    <col min="6" max="6" width="23.625" customWidth="1"/>
  </cols>
  <sheetData>
    <row r="1" ht="23" customHeight="1" spans="1:6">
      <c r="A1" s="1" t="s">
        <v>3704</v>
      </c>
      <c r="B1" s="2" t="s">
        <v>0</v>
      </c>
      <c r="C1" s="2" t="s">
        <v>0</v>
      </c>
      <c r="D1" s="2" t="s">
        <v>0</v>
      </c>
      <c r="E1" s="2" t="s">
        <v>0</v>
      </c>
      <c r="F1" s="2" t="s">
        <v>0</v>
      </c>
    </row>
    <row r="2" ht="38" customHeight="1" spans="1:6">
      <c r="A2" s="3" t="s">
        <v>3705</v>
      </c>
      <c r="B2" s="3" t="s">
        <v>0</v>
      </c>
      <c r="C2" s="3" t="s">
        <v>0</v>
      </c>
      <c r="D2" s="3" t="s">
        <v>0</v>
      </c>
      <c r="E2" s="3" t="s">
        <v>0</v>
      </c>
      <c r="F2" s="3" t="s">
        <v>0</v>
      </c>
    </row>
    <row r="3" ht="23" customHeight="1" spans="1:6">
      <c r="A3" s="4" t="s">
        <v>25</v>
      </c>
      <c r="B3" s="5"/>
      <c r="C3" s="5" t="s">
        <v>0</v>
      </c>
      <c r="D3" s="5" t="s">
        <v>0</v>
      </c>
      <c r="E3" s="6" t="s">
        <v>26</v>
      </c>
      <c r="F3" s="6" t="s">
        <v>0</v>
      </c>
    </row>
    <row r="4" ht="37" customHeight="1" spans="1:6">
      <c r="A4" s="7" t="s">
        <v>3706</v>
      </c>
      <c r="B4" s="7" t="s">
        <v>3707</v>
      </c>
      <c r="C4" s="8" t="s">
        <v>31</v>
      </c>
      <c r="D4" s="8" t="s">
        <v>32</v>
      </c>
      <c r="E4" s="8" t="s">
        <v>3708</v>
      </c>
      <c r="F4" s="8" t="s">
        <v>29</v>
      </c>
    </row>
    <row r="5" ht="31" customHeight="1" spans="1:6">
      <c r="A5" s="7" t="s">
        <v>0</v>
      </c>
      <c r="B5" s="7" t="s">
        <v>0</v>
      </c>
      <c r="C5" s="8" t="s">
        <v>0</v>
      </c>
      <c r="D5" s="8" t="s">
        <v>0</v>
      </c>
      <c r="E5" s="8" t="s">
        <v>0</v>
      </c>
      <c r="F5" s="8" t="s">
        <v>0</v>
      </c>
    </row>
    <row r="6" ht="30" customHeight="1" spans="1:6">
      <c r="A6" s="7" t="s">
        <v>67</v>
      </c>
      <c r="B6" s="7" t="s">
        <v>35</v>
      </c>
      <c r="C6" s="8" t="s">
        <v>36</v>
      </c>
      <c r="D6" s="8" t="s">
        <v>68</v>
      </c>
      <c r="E6" s="8" t="s">
        <v>69</v>
      </c>
      <c r="F6" s="8" t="s">
        <v>39</v>
      </c>
    </row>
    <row r="7" ht="30" customHeight="1" spans="1:6">
      <c r="A7" s="9" t="s">
        <v>3600</v>
      </c>
      <c r="B7" s="9" t="s">
        <v>0</v>
      </c>
      <c r="C7" s="10">
        <f>SUM(C33:C37)</f>
        <v>4</v>
      </c>
      <c r="D7" s="10">
        <f>SUM(D33:D37)</f>
        <v>-0.37</v>
      </c>
      <c r="E7" s="10">
        <f t="shared" ref="E7:E37" si="0">SUM(C7:D7)</f>
        <v>3.63</v>
      </c>
      <c r="F7" s="11" t="s">
        <v>0</v>
      </c>
    </row>
    <row r="8" ht="28" customHeight="1" spans="1:6">
      <c r="A8" s="12" t="s">
        <v>3709</v>
      </c>
      <c r="B8" s="13" t="s">
        <v>3710</v>
      </c>
      <c r="C8" s="10">
        <f>SUM(C9:C18)</f>
        <v>4</v>
      </c>
      <c r="D8" s="10">
        <f>SUM(D9:D18)</f>
        <v>-0.37</v>
      </c>
      <c r="E8" s="10">
        <f t="shared" si="0"/>
        <v>3.63</v>
      </c>
      <c r="F8" s="14" t="s">
        <v>0</v>
      </c>
    </row>
    <row r="9" ht="28" customHeight="1" spans="1:6">
      <c r="A9" s="15" t="s">
        <v>3711</v>
      </c>
      <c r="B9" s="16" t="s">
        <v>3712</v>
      </c>
      <c r="C9" s="17">
        <v>0</v>
      </c>
      <c r="D9" s="17">
        <v>0</v>
      </c>
      <c r="E9" s="17">
        <f t="shared" si="0"/>
        <v>0</v>
      </c>
      <c r="F9" s="11" t="s">
        <v>0</v>
      </c>
    </row>
    <row r="10" ht="28" customHeight="1" spans="1:6">
      <c r="A10" s="15" t="s">
        <v>3713</v>
      </c>
      <c r="B10" s="16" t="s">
        <v>3714</v>
      </c>
      <c r="C10" s="17">
        <v>0</v>
      </c>
      <c r="D10" s="17">
        <v>0</v>
      </c>
      <c r="E10" s="17">
        <f t="shared" si="0"/>
        <v>0</v>
      </c>
      <c r="F10" s="11" t="s">
        <v>0</v>
      </c>
    </row>
    <row r="11" ht="28" customHeight="1" spans="1:6">
      <c r="A11" s="15" t="s">
        <v>3715</v>
      </c>
      <c r="B11" s="16" t="s">
        <v>3716</v>
      </c>
      <c r="C11" s="17">
        <v>0</v>
      </c>
      <c r="D11" s="17">
        <v>0</v>
      </c>
      <c r="E11" s="17">
        <f t="shared" si="0"/>
        <v>0</v>
      </c>
      <c r="F11" s="11" t="s">
        <v>0</v>
      </c>
    </row>
    <row r="12" ht="28" customHeight="1" spans="1:6">
      <c r="A12" s="15" t="s">
        <v>3717</v>
      </c>
      <c r="B12" s="16" t="s">
        <v>3718</v>
      </c>
      <c r="C12" s="17">
        <v>0</v>
      </c>
      <c r="D12" s="17">
        <v>0</v>
      </c>
      <c r="E12" s="17">
        <f t="shared" si="0"/>
        <v>0</v>
      </c>
      <c r="F12" s="11" t="s">
        <v>0</v>
      </c>
    </row>
    <row r="13" ht="28" customHeight="1" spans="1:6">
      <c r="A13" s="15" t="s">
        <v>3719</v>
      </c>
      <c r="B13" s="16" t="s">
        <v>3720</v>
      </c>
      <c r="C13" s="17">
        <v>4</v>
      </c>
      <c r="D13" s="17">
        <v>-0.37</v>
      </c>
      <c r="E13" s="17">
        <f t="shared" si="0"/>
        <v>3.63</v>
      </c>
      <c r="F13" s="11" t="s">
        <v>0</v>
      </c>
    </row>
    <row r="14" ht="28" customHeight="1" spans="1:6">
      <c r="A14" s="15" t="s">
        <v>3721</v>
      </c>
      <c r="B14" s="16" t="s">
        <v>3722</v>
      </c>
      <c r="C14" s="17">
        <v>0</v>
      </c>
      <c r="D14" s="17">
        <v>0</v>
      </c>
      <c r="E14" s="17">
        <f t="shared" si="0"/>
        <v>0</v>
      </c>
      <c r="F14" s="11" t="s">
        <v>0</v>
      </c>
    </row>
    <row r="15" ht="28" customHeight="1" spans="1:6">
      <c r="A15" s="15" t="s">
        <v>3723</v>
      </c>
      <c r="B15" s="16" t="s">
        <v>3724</v>
      </c>
      <c r="C15" s="17">
        <v>0</v>
      </c>
      <c r="D15" s="17">
        <v>0</v>
      </c>
      <c r="E15" s="17">
        <f t="shared" si="0"/>
        <v>0</v>
      </c>
      <c r="F15" s="11" t="s">
        <v>0</v>
      </c>
    </row>
    <row r="16" ht="28" customHeight="1" spans="1:6">
      <c r="A16" s="18" t="s">
        <v>3725</v>
      </c>
      <c r="B16" s="16" t="s">
        <v>3726</v>
      </c>
      <c r="C16" s="17">
        <v>0</v>
      </c>
      <c r="D16" s="17">
        <v>0</v>
      </c>
      <c r="E16" s="17">
        <f t="shared" si="0"/>
        <v>0</v>
      </c>
      <c r="F16" s="11" t="s">
        <v>0</v>
      </c>
    </row>
    <row r="17" ht="28" customHeight="1" spans="1:6">
      <c r="A17" s="18" t="s">
        <v>3727</v>
      </c>
      <c r="B17" s="16" t="s">
        <v>3728</v>
      </c>
      <c r="C17" s="17">
        <v>0</v>
      </c>
      <c r="D17" s="17">
        <v>0</v>
      </c>
      <c r="E17" s="17">
        <f t="shared" si="0"/>
        <v>0</v>
      </c>
      <c r="F17" s="11" t="s">
        <v>0</v>
      </c>
    </row>
    <row r="18" ht="28" customHeight="1" spans="1:6">
      <c r="A18" s="18" t="s">
        <v>3729</v>
      </c>
      <c r="B18" s="16" t="s">
        <v>3730</v>
      </c>
      <c r="C18" s="17">
        <v>0</v>
      </c>
      <c r="D18" s="17">
        <v>0</v>
      </c>
      <c r="E18" s="17">
        <f t="shared" si="0"/>
        <v>0</v>
      </c>
      <c r="F18" s="11" t="s">
        <v>0</v>
      </c>
    </row>
    <row r="19" ht="28" customHeight="1" spans="1:6">
      <c r="A19" s="19" t="s">
        <v>3731</v>
      </c>
      <c r="B19" s="13" t="s">
        <v>3732</v>
      </c>
      <c r="C19" s="10">
        <f>SUM(C20:C28)</f>
        <v>0</v>
      </c>
      <c r="D19" s="10">
        <f>SUM(D20:D28)</f>
        <v>0</v>
      </c>
      <c r="E19" s="10">
        <f t="shared" si="0"/>
        <v>0</v>
      </c>
      <c r="F19" s="14" t="s">
        <v>0</v>
      </c>
    </row>
    <row r="20" ht="28" customHeight="1" spans="1:6">
      <c r="A20" s="16" t="s">
        <v>3733</v>
      </c>
      <c r="B20" s="16" t="s">
        <v>3734</v>
      </c>
      <c r="C20" s="17">
        <v>0</v>
      </c>
      <c r="D20" s="17">
        <v>0</v>
      </c>
      <c r="E20" s="17">
        <f t="shared" si="0"/>
        <v>0</v>
      </c>
      <c r="F20" s="11" t="s">
        <v>0</v>
      </c>
    </row>
    <row r="21" ht="28" customHeight="1" spans="1:6">
      <c r="A21" s="16" t="s">
        <v>3735</v>
      </c>
      <c r="B21" s="16" t="s">
        <v>3736</v>
      </c>
      <c r="C21" s="17">
        <v>0</v>
      </c>
      <c r="D21" s="17">
        <v>0</v>
      </c>
      <c r="E21" s="17">
        <f t="shared" si="0"/>
        <v>0</v>
      </c>
      <c r="F21" s="11" t="s">
        <v>0</v>
      </c>
    </row>
    <row r="22" ht="28" customHeight="1" spans="1:6">
      <c r="A22" s="16" t="s">
        <v>3737</v>
      </c>
      <c r="B22" s="16" t="s">
        <v>3738</v>
      </c>
      <c r="C22" s="17">
        <v>0</v>
      </c>
      <c r="D22" s="17">
        <v>0</v>
      </c>
      <c r="E22" s="17">
        <f t="shared" si="0"/>
        <v>0</v>
      </c>
      <c r="F22" s="11" t="s">
        <v>0</v>
      </c>
    </row>
    <row r="23" ht="28" customHeight="1" spans="1:6">
      <c r="A23" s="16" t="s">
        <v>3739</v>
      </c>
      <c r="B23" s="16" t="s">
        <v>3740</v>
      </c>
      <c r="C23" s="17">
        <v>0</v>
      </c>
      <c r="D23" s="17">
        <v>0</v>
      </c>
      <c r="E23" s="17">
        <f t="shared" si="0"/>
        <v>0</v>
      </c>
      <c r="F23" s="11" t="s">
        <v>0</v>
      </c>
    </row>
    <row r="24" ht="28" customHeight="1" spans="1:6">
      <c r="A24" s="16" t="s">
        <v>3741</v>
      </c>
      <c r="B24" s="16" t="s">
        <v>3742</v>
      </c>
      <c r="C24" s="17">
        <v>0</v>
      </c>
      <c r="D24" s="17">
        <v>0</v>
      </c>
      <c r="E24" s="17">
        <f t="shared" si="0"/>
        <v>0</v>
      </c>
      <c r="F24" s="11" t="s">
        <v>0</v>
      </c>
    </row>
    <row r="25" ht="28" customHeight="1" spans="1:6">
      <c r="A25" s="16" t="s">
        <v>3743</v>
      </c>
      <c r="B25" s="16" t="s">
        <v>3744</v>
      </c>
      <c r="C25" s="17">
        <v>0</v>
      </c>
      <c r="D25" s="17">
        <v>0</v>
      </c>
      <c r="E25" s="17">
        <f t="shared" si="0"/>
        <v>0</v>
      </c>
      <c r="F25" s="11" t="s">
        <v>0</v>
      </c>
    </row>
    <row r="26" ht="28" customHeight="1" spans="1:6">
      <c r="A26" s="16" t="s">
        <v>3745</v>
      </c>
      <c r="B26" s="16" t="s">
        <v>3746</v>
      </c>
      <c r="C26" s="17">
        <v>0</v>
      </c>
      <c r="D26" s="17">
        <v>0</v>
      </c>
      <c r="E26" s="17">
        <f t="shared" si="0"/>
        <v>0</v>
      </c>
      <c r="F26" s="11" t="s">
        <v>0</v>
      </c>
    </row>
    <row r="27" ht="28" customHeight="1" spans="1:6">
      <c r="A27" s="16" t="s">
        <v>3747</v>
      </c>
      <c r="B27" s="16" t="s">
        <v>3748</v>
      </c>
      <c r="C27" s="17">
        <v>0</v>
      </c>
      <c r="D27" s="17">
        <v>0</v>
      </c>
      <c r="E27" s="17">
        <f t="shared" si="0"/>
        <v>0</v>
      </c>
      <c r="F27" s="11" t="s">
        <v>0</v>
      </c>
    </row>
    <row r="28" ht="28" customHeight="1" spans="1:6">
      <c r="A28" s="16" t="s">
        <v>3749</v>
      </c>
      <c r="B28" s="16" t="s">
        <v>3750</v>
      </c>
      <c r="C28" s="17">
        <v>0</v>
      </c>
      <c r="D28" s="17">
        <v>0</v>
      </c>
      <c r="E28" s="17">
        <f t="shared" si="0"/>
        <v>0</v>
      </c>
      <c r="F28" s="11" t="s">
        <v>0</v>
      </c>
    </row>
    <row r="29" ht="28" customHeight="1" spans="1:6">
      <c r="A29" s="13" t="s">
        <v>3751</v>
      </c>
      <c r="B29" s="13" t="s">
        <v>3752</v>
      </c>
      <c r="C29" s="10">
        <f>C30</f>
        <v>0</v>
      </c>
      <c r="D29" s="10">
        <f>D30</f>
        <v>0</v>
      </c>
      <c r="E29" s="10">
        <f t="shared" si="0"/>
        <v>0</v>
      </c>
      <c r="F29" s="14" t="s">
        <v>0</v>
      </c>
    </row>
    <row r="30" ht="28" customHeight="1" spans="1:6">
      <c r="A30" s="16" t="s">
        <v>3753</v>
      </c>
      <c r="B30" s="16" t="s">
        <v>3752</v>
      </c>
      <c r="C30" s="17">
        <v>0</v>
      </c>
      <c r="D30" s="17">
        <v>0</v>
      </c>
      <c r="E30" s="17">
        <f t="shared" si="0"/>
        <v>0</v>
      </c>
      <c r="F30" s="11" t="s">
        <v>0</v>
      </c>
    </row>
    <row r="31" ht="28" customHeight="1" spans="1:6">
      <c r="A31" s="13" t="s">
        <v>3754</v>
      </c>
      <c r="B31" s="13" t="s">
        <v>3755</v>
      </c>
      <c r="C31" s="10">
        <f>C32</f>
        <v>0</v>
      </c>
      <c r="D31" s="10">
        <f>D32</f>
        <v>0</v>
      </c>
      <c r="E31" s="10">
        <f t="shared" si="0"/>
        <v>0</v>
      </c>
      <c r="F31" s="14" t="s">
        <v>0</v>
      </c>
    </row>
    <row r="32" ht="28" customHeight="1" spans="1:6">
      <c r="A32" s="16" t="s">
        <v>3756</v>
      </c>
      <c r="B32" s="16" t="s">
        <v>3755</v>
      </c>
      <c r="C32" s="17">
        <v>0</v>
      </c>
      <c r="D32" s="17">
        <v>0</v>
      </c>
      <c r="E32" s="17">
        <f t="shared" si="0"/>
        <v>0</v>
      </c>
      <c r="F32" s="11" t="s">
        <v>0</v>
      </c>
    </row>
    <row r="33" ht="28" customHeight="1" spans="1:6">
      <c r="A33" s="13" t="s">
        <v>0</v>
      </c>
      <c r="B33" s="12" t="s">
        <v>3757</v>
      </c>
      <c r="C33" s="10">
        <f>SUM(C8,C19,C29,C31)</f>
        <v>4</v>
      </c>
      <c r="D33" s="10">
        <f>SUM(D8,D19,D29,D31)</f>
        <v>-0.37</v>
      </c>
      <c r="E33" s="10">
        <f t="shared" si="0"/>
        <v>3.63</v>
      </c>
      <c r="F33" s="14" t="s">
        <v>0</v>
      </c>
    </row>
    <row r="34" ht="28" customHeight="1" spans="1:6">
      <c r="A34" s="16" t="s">
        <v>0</v>
      </c>
      <c r="B34" s="15" t="s">
        <v>3758</v>
      </c>
      <c r="C34" s="17">
        <v>0</v>
      </c>
      <c r="D34" s="17">
        <v>0</v>
      </c>
      <c r="E34" s="17">
        <f t="shared" si="0"/>
        <v>0</v>
      </c>
      <c r="F34" s="11" t="s">
        <v>0</v>
      </c>
    </row>
    <row r="35" ht="28" customHeight="1" spans="1:6">
      <c r="A35" s="16" t="s">
        <v>0</v>
      </c>
      <c r="B35" s="15" t="s">
        <v>3759</v>
      </c>
      <c r="C35" s="17">
        <v>0</v>
      </c>
      <c r="D35" s="17">
        <v>0</v>
      </c>
      <c r="E35" s="17">
        <f t="shared" si="0"/>
        <v>0</v>
      </c>
      <c r="F35" s="11" t="s">
        <v>0</v>
      </c>
    </row>
    <row r="36" ht="28" customHeight="1" spans="1:6">
      <c r="A36" s="16" t="s">
        <v>0</v>
      </c>
      <c r="B36" s="15" t="s">
        <v>3760</v>
      </c>
      <c r="C36" s="17">
        <v>0</v>
      </c>
      <c r="D36" s="17">
        <v>0</v>
      </c>
      <c r="E36" s="17">
        <f t="shared" si="0"/>
        <v>0</v>
      </c>
      <c r="F36" s="11" t="s">
        <v>0</v>
      </c>
    </row>
    <row r="37" ht="28" customHeight="1" spans="1:6">
      <c r="A37" s="16" t="s">
        <v>0</v>
      </c>
      <c r="B37" s="15" t="s">
        <v>3761</v>
      </c>
      <c r="C37" s="17">
        <v>0</v>
      </c>
      <c r="D37" s="17">
        <v>0</v>
      </c>
      <c r="E37" s="17">
        <f t="shared" si="0"/>
        <v>0</v>
      </c>
      <c r="F37" s="11" t="s">
        <v>0</v>
      </c>
    </row>
  </sheetData>
  <mergeCells count="10">
    <mergeCell ref="A2:F2"/>
    <mergeCell ref="A3:B3"/>
    <mergeCell ref="E3:F3"/>
    <mergeCell ref="A7:B7"/>
    <mergeCell ref="A4:A5"/>
    <mergeCell ref="B4:B5"/>
    <mergeCell ref="C4:C5"/>
    <mergeCell ref="D4:D5"/>
    <mergeCell ref="E4:E5"/>
    <mergeCell ref="F4:F5"/>
  </mergeCells>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L13" sqref="L13"/>
    </sheetView>
  </sheetViews>
  <sheetFormatPr defaultColWidth="9" defaultRowHeight="22.5" outlineLevelCol="1"/>
  <cols>
    <col min="1" max="1" width="112.25" style="124" customWidth="1"/>
    <col min="2" max="2" width="14.25" style="125" customWidth="1"/>
    <col min="3" max="16384" width="9" style="125"/>
  </cols>
  <sheetData>
    <row r="1" ht="40" customHeight="1" spans="1:2">
      <c r="A1" s="126" t="s">
        <v>9</v>
      </c>
      <c r="B1" s="127" t="s">
        <v>0</v>
      </c>
    </row>
    <row r="2" ht="34" customHeight="1" spans="1:2">
      <c r="A2" s="128" t="s">
        <v>10</v>
      </c>
      <c r="B2" s="127" t="s">
        <v>0</v>
      </c>
    </row>
    <row r="3" ht="34" customHeight="1" spans="1:2">
      <c r="A3" s="128" t="s">
        <v>11</v>
      </c>
      <c r="B3" s="127"/>
    </row>
    <row r="4" ht="34" customHeight="1" spans="1:2">
      <c r="A4" s="128" t="s">
        <v>12</v>
      </c>
      <c r="B4" s="127" t="s">
        <v>0</v>
      </c>
    </row>
    <row r="5" ht="34" customHeight="1" spans="1:2">
      <c r="A5" s="128" t="s">
        <v>13</v>
      </c>
      <c r="B5" s="127"/>
    </row>
    <row r="6" ht="34" customHeight="1" spans="1:2">
      <c r="A6" s="128" t="s">
        <v>14</v>
      </c>
      <c r="B6" s="127" t="s">
        <v>0</v>
      </c>
    </row>
    <row r="7" ht="34" customHeight="1" spans="1:2">
      <c r="A7" s="128" t="s">
        <v>15</v>
      </c>
      <c r="B7" s="127" t="s">
        <v>0</v>
      </c>
    </row>
    <row r="8" ht="34" customHeight="1" spans="1:2">
      <c r="A8" s="128" t="s">
        <v>16</v>
      </c>
      <c r="B8" s="127" t="s">
        <v>0</v>
      </c>
    </row>
    <row r="9" ht="34" customHeight="1" spans="1:2">
      <c r="A9" s="128" t="s">
        <v>17</v>
      </c>
      <c r="B9" s="127" t="s">
        <v>0</v>
      </c>
    </row>
    <row r="10" ht="34" customHeight="1" spans="1:2">
      <c r="A10" s="128" t="s">
        <v>18</v>
      </c>
      <c r="B10" s="127" t="s">
        <v>0</v>
      </c>
    </row>
    <row r="11" ht="34" customHeight="1" spans="1:2">
      <c r="A11" s="128" t="s">
        <v>19</v>
      </c>
      <c r="B11" s="127" t="s">
        <v>0</v>
      </c>
    </row>
    <row r="12" ht="34" customHeight="1" spans="1:2">
      <c r="A12" s="128" t="s">
        <v>20</v>
      </c>
      <c r="B12" s="127" t="s">
        <v>0</v>
      </c>
    </row>
    <row r="13" ht="34" customHeight="1" spans="1:2">
      <c r="A13" s="128" t="s">
        <v>21</v>
      </c>
      <c r="B13" s="127" t="s">
        <v>0</v>
      </c>
    </row>
    <row r="14" ht="34" customHeight="1" spans="1:2">
      <c r="A14" s="128" t="s">
        <v>22</v>
      </c>
      <c r="B14" s="127" t="s">
        <v>0</v>
      </c>
    </row>
  </sheetData>
  <pageMargins left="0.751388888888889" right="0.751388888888889" top="0.314583333333333" bottom="0.275" header="0.118055555555556" footer="0.156944444444444"/>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8" workbookViewId="0">
      <selection activeCell="L13" sqref="L13"/>
    </sheetView>
  </sheetViews>
  <sheetFormatPr defaultColWidth="9" defaultRowHeight="13.5"/>
  <cols>
    <col min="1" max="1" width="31.125" customWidth="1"/>
    <col min="2" max="2" width="12.125" customWidth="1"/>
    <col min="3" max="3" width="10.375" customWidth="1"/>
    <col min="4" max="4" width="10.625" customWidth="1"/>
    <col min="5" max="5" width="35.75" customWidth="1"/>
    <col min="6" max="6" width="12.125" customWidth="1"/>
    <col min="7" max="7" width="12.375" customWidth="1"/>
    <col min="8" max="8" width="12.125" customWidth="1"/>
    <col min="9" max="9" width="15.625" customWidth="1"/>
  </cols>
  <sheetData>
    <row r="1" ht="23" customHeight="1" spans="1:9">
      <c r="A1" s="39" t="s">
        <v>23</v>
      </c>
      <c r="B1" s="2" t="s">
        <v>0</v>
      </c>
      <c r="C1" s="2" t="s">
        <v>0</v>
      </c>
      <c r="D1" s="2" t="s">
        <v>0</v>
      </c>
      <c r="E1" s="2" t="s">
        <v>0</v>
      </c>
      <c r="F1" s="2" t="s">
        <v>0</v>
      </c>
      <c r="G1" s="2" t="s">
        <v>0</v>
      </c>
      <c r="H1" s="2" t="s">
        <v>0</v>
      </c>
      <c r="I1" s="2" t="s">
        <v>0</v>
      </c>
    </row>
    <row r="2" ht="38" customHeight="1" spans="1:9">
      <c r="A2" s="3" t="s">
        <v>24</v>
      </c>
      <c r="B2" s="3" t="s">
        <v>0</v>
      </c>
      <c r="C2" s="3" t="s">
        <v>0</v>
      </c>
      <c r="D2" s="3" t="s">
        <v>0</v>
      </c>
      <c r="E2" s="3" t="s">
        <v>0</v>
      </c>
      <c r="F2" s="3" t="s">
        <v>0</v>
      </c>
      <c r="G2" s="3" t="s">
        <v>0</v>
      </c>
      <c r="H2" s="3" t="s">
        <v>0</v>
      </c>
      <c r="I2" s="3" t="s">
        <v>0</v>
      </c>
    </row>
    <row r="3" ht="27" customHeight="1" spans="1:9">
      <c r="A3" s="4" t="s">
        <v>25</v>
      </c>
      <c r="B3" s="5" t="s">
        <v>0</v>
      </c>
      <c r="C3" s="5" t="s">
        <v>0</v>
      </c>
      <c r="D3" s="5" t="s">
        <v>0</v>
      </c>
      <c r="E3" s="5" t="s">
        <v>0</v>
      </c>
      <c r="F3" s="33" t="s">
        <v>0</v>
      </c>
      <c r="G3" s="33" t="s">
        <v>0</v>
      </c>
      <c r="H3" s="33" t="s">
        <v>0</v>
      </c>
      <c r="I3" s="6" t="s">
        <v>26</v>
      </c>
    </row>
    <row r="4" ht="37" customHeight="1" spans="1:9">
      <c r="A4" s="7" t="s">
        <v>27</v>
      </c>
      <c r="B4" s="7" t="s">
        <v>0</v>
      </c>
      <c r="C4" s="7" t="s">
        <v>0</v>
      </c>
      <c r="D4" s="7" t="s">
        <v>0</v>
      </c>
      <c r="E4" s="8" t="s">
        <v>28</v>
      </c>
      <c r="F4" s="8" t="s">
        <v>0</v>
      </c>
      <c r="G4" s="8" t="s">
        <v>0</v>
      </c>
      <c r="H4" s="8" t="s">
        <v>0</v>
      </c>
      <c r="I4" s="8" t="s">
        <v>29</v>
      </c>
    </row>
    <row r="5" ht="26" customHeight="1" spans="1:9">
      <c r="A5" s="7" t="s">
        <v>30</v>
      </c>
      <c r="B5" s="7" t="s">
        <v>31</v>
      </c>
      <c r="C5" s="7" t="s">
        <v>32</v>
      </c>
      <c r="D5" s="7" t="s">
        <v>33</v>
      </c>
      <c r="E5" s="8" t="s">
        <v>30</v>
      </c>
      <c r="F5" s="8" t="s">
        <v>31</v>
      </c>
      <c r="G5" s="8" t="s">
        <v>32</v>
      </c>
      <c r="H5" s="8" t="s">
        <v>33</v>
      </c>
      <c r="I5" s="8" t="s">
        <v>0</v>
      </c>
    </row>
    <row r="6" ht="26" customHeight="1" spans="1:9">
      <c r="A6" s="7" t="s">
        <v>0</v>
      </c>
      <c r="B6" s="7" t="s">
        <v>0</v>
      </c>
      <c r="C6" s="7" t="s">
        <v>0</v>
      </c>
      <c r="D6" s="7" t="s">
        <v>0</v>
      </c>
      <c r="E6" s="8" t="s">
        <v>0</v>
      </c>
      <c r="F6" s="8" t="s">
        <v>0</v>
      </c>
      <c r="G6" s="8" t="s">
        <v>0</v>
      </c>
      <c r="H6" s="8" t="s">
        <v>0</v>
      </c>
      <c r="I6" s="8" t="s">
        <v>0</v>
      </c>
    </row>
    <row r="7" ht="37" customHeight="1" spans="1:9">
      <c r="A7" s="7" t="s">
        <v>34</v>
      </c>
      <c r="B7" s="7" t="s">
        <v>35</v>
      </c>
      <c r="C7" s="7" t="s">
        <v>36</v>
      </c>
      <c r="D7" s="7" t="s">
        <v>37</v>
      </c>
      <c r="E7" s="8" t="s">
        <v>38</v>
      </c>
      <c r="F7" s="8" t="s">
        <v>39</v>
      </c>
      <c r="G7" s="8" t="s">
        <v>40</v>
      </c>
      <c r="H7" s="8" t="s">
        <v>41</v>
      </c>
      <c r="I7" s="8" t="s">
        <v>42</v>
      </c>
    </row>
    <row r="8" ht="37" customHeight="1" spans="1:9">
      <c r="A8" s="15" t="s">
        <v>43</v>
      </c>
      <c r="B8" s="25">
        <v>19867</v>
      </c>
      <c r="C8" s="25">
        <v>0</v>
      </c>
      <c r="D8" s="25">
        <f t="shared" ref="D8:D15" si="0">SUM(B8:C8)</f>
        <v>19867</v>
      </c>
      <c r="E8" s="34" t="s">
        <v>44</v>
      </c>
      <c r="F8" s="17">
        <v>173794.12</v>
      </c>
      <c r="G8" s="17">
        <v>10632.88</v>
      </c>
      <c r="H8" s="17">
        <f t="shared" ref="H8:H15" si="1">SUM(F8:G8)</f>
        <v>184427</v>
      </c>
      <c r="I8" s="11" t="s">
        <v>0</v>
      </c>
    </row>
    <row r="9" ht="37" customHeight="1" spans="1:9">
      <c r="A9" s="16" t="s">
        <v>45</v>
      </c>
      <c r="B9" s="25">
        <v>14484</v>
      </c>
      <c r="C9" s="25">
        <f>7714+5517</f>
        <v>13231</v>
      </c>
      <c r="D9" s="25">
        <f t="shared" si="0"/>
        <v>27715</v>
      </c>
      <c r="E9" s="11" t="s">
        <v>46</v>
      </c>
      <c r="F9" s="17">
        <v>16066</v>
      </c>
      <c r="G9" s="17">
        <f>1516+5517</f>
        <v>7033</v>
      </c>
      <c r="H9" s="17">
        <f t="shared" si="1"/>
        <v>23099</v>
      </c>
      <c r="I9" s="11" t="s">
        <v>0</v>
      </c>
    </row>
    <row r="10" ht="37" customHeight="1" spans="1:9">
      <c r="A10" s="15" t="s">
        <v>47</v>
      </c>
      <c r="B10" s="25">
        <v>127988</v>
      </c>
      <c r="C10" s="25">
        <v>21166</v>
      </c>
      <c r="D10" s="25">
        <f t="shared" si="0"/>
        <v>149154</v>
      </c>
      <c r="E10" s="34" t="s">
        <v>48</v>
      </c>
      <c r="F10" s="17">
        <v>0</v>
      </c>
      <c r="G10" s="17">
        <v>0</v>
      </c>
      <c r="H10" s="17">
        <f t="shared" si="1"/>
        <v>0</v>
      </c>
      <c r="I10" s="11" t="s">
        <v>0</v>
      </c>
    </row>
    <row r="11" ht="37" customHeight="1" spans="1:9">
      <c r="A11" s="15" t="s">
        <v>49</v>
      </c>
      <c r="B11" s="25">
        <v>0</v>
      </c>
      <c r="C11" s="25">
        <v>0</v>
      </c>
      <c r="D11" s="25">
        <f t="shared" si="0"/>
        <v>0</v>
      </c>
      <c r="E11" s="34" t="s">
        <v>50</v>
      </c>
      <c r="F11" s="17">
        <v>3030</v>
      </c>
      <c r="G11" s="17">
        <v>710</v>
      </c>
      <c r="H11" s="17">
        <f t="shared" si="1"/>
        <v>3740</v>
      </c>
      <c r="I11" s="11" t="s">
        <v>0</v>
      </c>
    </row>
    <row r="12" ht="37" customHeight="1" spans="1:9">
      <c r="A12" s="15" t="s">
        <v>51</v>
      </c>
      <c r="B12" s="25">
        <v>0</v>
      </c>
      <c r="C12" s="25">
        <v>343</v>
      </c>
      <c r="D12" s="25">
        <f t="shared" si="0"/>
        <v>343</v>
      </c>
      <c r="E12" s="34" t="s">
        <v>52</v>
      </c>
      <c r="F12" s="17">
        <v>0</v>
      </c>
      <c r="G12" s="17">
        <v>0</v>
      </c>
      <c r="H12" s="17">
        <f t="shared" si="1"/>
        <v>0</v>
      </c>
      <c r="I12" s="11" t="s">
        <v>0</v>
      </c>
    </row>
    <row r="13" ht="37" customHeight="1" spans="1:9">
      <c r="A13" s="15" t="s">
        <v>53</v>
      </c>
      <c r="B13" s="25">
        <v>14201</v>
      </c>
      <c r="C13" s="25">
        <v>13373</v>
      </c>
      <c r="D13" s="25">
        <f t="shared" si="0"/>
        <v>27574</v>
      </c>
      <c r="E13" s="34" t="s">
        <v>54</v>
      </c>
      <c r="F13" s="17">
        <v>0</v>
      </c>
      <c r="G13" s="17">
        <v>22381</v>
      </c>
      <c r="H13" s="17">
        <f t="shared" si="1"/>
        <v>22381</v>
      </c>
      <c r="I13" s="11" t="s">
        <v>0</v>
      </c>
    </row>
    <row r="14" ht="37" customHeight="1" spans="1:9">
      <c r="A14" s="15" t="s">
        <v>55</v>
      </c>
      <c r="B14" s="25">
        <v>45728</v>
      </c>
      <c r="C14" s="25">
        <v>-45</v>
      </c>
      <c r="D14" s="25">
        <f t="shared" si="0"/>
        <v>45683</v>
      </c>
      <c r="E14" s="34" t="s">
        <v>56</v>
      </c>
      <c r="F14" s="17">
        <v>29377.88</v>
      </c>
      <c r="G14" s="17">
        <v>7311.12</v>
      </c>
      <c r="H14" s="17">
        <f t="shared" si="1"/>
        <v>36689</v>
      </c>
      <c r="I14" s="11" t="s">
        <v>0</v>
      </c>
    </row>
    <row r="15" ht="37" customHeight="1" spans="1:9">
      <c r="A15" s="15" t="s">
        <v>57</v>
      </c>
      <c r="B15" s="25">
        <v>0</v>
      </c>
      <c r="C15" s="25">
        <v>0</v>
      </c>
      <c r="D15" s="25">
        <f t="shared" si="0"/>
        <v>0</v>
      </c>
      <c r="E15" s="11" t="s">
        <v>58</v>
      </c>
      <c r="F15" s="17">
        <v>0</v>
      </c>
      <c r="G15" s="17">
        <v>0</v>
      </c>
      <c r="H15" s="17">
        <f t="shared" si="1"/>
        <v>0</v>
      </c>
      <c r="I15" s="11" t="s">
        <v>0</v>
      </c>
    </row>
    <row r="16" ht="37" customHeight="1" spans="1:9">
      <c r="A16" s="9" t="s">
        <v>59</v>
      </c>
      <c r="B16" s="31">
        <f t="shared" ref="B16:H16" si="2">SUM(B8:B15)</f>
        <v>222268</v>
      </c>
      <c r="C16" s="31">
        <f t="shared" si="2"/>
        <v>48068</v>
      </c>
      <c r="D16" s="31">
        <f t="shared" si="2"/>
        <v>270336</v>
      </c>
      <c r="E16" s="23" t="s">
        <v>60</v>
      </c>
      <c r="F16" s="10">
        <f t="shared" si="2"/>
        <v>222268</v>
      </c>
      <c r="G16" s="10">
        <f t="shared" si="2"/>
        <v>48068</v>
      </c>
      <c r="H16" s="10">
        <f t="shared" si="2"/>
        <v>270336</v>
      </c>
      <c r="I16" s="11" t="s">
        <v>0</v>
      </c>
    </row>
    <row r="17" ht="32" customHeight="1" spans="1:9">
      <c r="A17" s="40" t="s">
        <v>61</v>
      </c>
      <c r="B17" s="2" t="s">
        <v>0</v>
      </c>
      <c r="C17" s="2" t="s">
        <v>0</v>
      </c>
      <c r="D17" s="2" t="s">
        <v>0</v>
      </c>
      <c r="E17" s="2" t="s">
        <v>0</v>
      </c>
      <c r="F17" s="2" t="s">
        <v>0</v>
      </c>
      <c r="G17" s="2" t="s">
        <v>0</v>
      </c>
      <c r="H17" s="2" t="s">
        <v>0</v>
      </c>
      <c r="I17" s="2" t="s">
        <v>0</v>
      </c>
    </row>
  </sheetData>
  <mergeCells count="13">
    <mergeCell ref="A2:I2"/>
    <mergeCell ref="A3:B3"/>
    <mergeCell ref="A4:D4"/>
    <mergeCell ref="E4:H4"/>
    <mergeCell ref="A5:A6"/>
    <mergeCell ref="B5:B6"/>
    <mergeCell ref="C5:C6"/>
    <mergeCell ref="D5:D6"/>
    <mergeCell ref="E5:E6"/>
    <mergeCell ref="F5:F6"/>
    <mergeCell ref="G5:G6"/>
    <mergeCell ref="H5:H6"/>
    <mergeCell ref="I4:I6"/>
  </mergeCells>
  <pageMargins left="0.7" right="0.7" top="0.550694444444444" bottom="0.354166666666667" header="0.156944444444444" footer="0.3"/>
  <pageSetup paperSize="9" scale="8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opLeftCell="A5" workbookViewId="0">
      <selection activeCell="L13" sqref="L13"/>
    </sheetView>
  </sheetViews>
  <sheetFormatPr defaultColWidth="9" defaultRowHeight="13.5" outlineLevelCol="5"/>
  <cols>
    <col min="1" max="1" width="8.2" customWidth="1"/>
    <col min="2" max="2" width="30.4916666666667" customWidth="1"/>
    <col min="3" max="4" width="18.1833333333333" customWidth="1"/>
    <col min="5" max="6" width="24.3333333333333" customWidth="1"/>
  </cols>
  <sheetData>
    <row r="1" ht="23" customHeight="1" spans="1:6">
      <c r="A1" s="40" t="s">
        <v>62</v>
      </c>
      <c r="B1" s="40" t="s">
        <v>0</v>
      </c>
      <c r="C1" s="40" t="s">
        <v>0</v>
      </c>
      <c r="D1" s="40" t="s">
        <v>0</v>
      </c>
      <c r="E1" s="40" t="s">
        <v>0</v>
      </c>
      <c r="F1" s="40" t="s">
        <v>0</v>
      </c>
    </row>
    <row r="2" ht="30" customHeight="1" spans="1:6">
      <c r="A2" s="41" t="s">
        <v>63</v>
      </c>
      <c r="B2" s="41" t="s">
        <v>0</v>
      </c>
      <c r="C2" s="41" t="s">
        <v>0</v>
      </c>
      <c r="D2" s="41" t="s">
        <v>0</v>
      </c>
      <c r="E2" s="41" t="s">
        <v>0</v>
      </c>
      <c r="F2" s="41" t="s">
        <v>0</v>
      </c>
    </row>
    <row r="3" ht="23" customHeight="1" spans="1:6">
      <c r="A3" s="4" t="s">
        <v>25</v>
      </c>
      <c r="B3" s="5" t="s">
        <v>0</v>
      </c>
      <c r="C3" s="5" t="s">
        <v>0</v>
      </c>
      <c r="D3" s="5" t="s">
        <v>0</v>
      </c>
      <c r="E3" s="6" t="s">
        <v>0</v>
      </c>
      <c r="F3" s="6" t="s">
        <v>26</v>
      </c>
    </row>
    <row r="4" ht="34" customHeight="1" spans="1:6">
      <c r="A4" s="9" t="s">
        <v>64</v>
      </c>
      <c r="B4" s="9" t="s">
        <v>65</v>
      </c>
      <c r="C4" s="9" t="s">
        <v>66</v>
      </c>
      <c r="D4" s="9" t="s">
        <v>32</v>
      </c>
      <c r="E4" s="9" t="s">
        <v>33</v>
      </c>
      <c r="F4" s="9" t="s">
        <v>29</v>
      </c>
    </row>
    <row r="5" ht="34" customHeight="1" spans="1:6">
      <c r="A5" s="9" t="s">
        <v>0</v>
      </c>
      <c r="B5" s="9" t="s">
        <v>0</v>
      </c>
      <c r="C5" s="9" t="s">
        <v>0</v>
      </c>
      <c r="D5" s="9" t="s">
        <v>0</v>
      </c>
      <c r="E5" s="9" t="s">
        <v>0</v>
      </c>
      <c r="F5" s="9" t="s">
        <v>0</v>
      </c>
    </row>
    <row r="6" ht="29" customHeight="1" spans="1:6">
      <c r="A6" s="7" t="s">
        <v>67</v>
      </c>
      <c r="B6" s="7" t="s">
        <v>35</v>
      </c>
      <c r="C6" s="7" t="s">
        <v>36</v>
      </c>
      <c r="D6" s="7" t="s">
        <v>68</v>
      </c>
      <c r="E6" s="7" t="s">
        <v>69</v>
      </c>
      <c r="F6" s="7" t="s">
        <v>39</v>
      </c>
    </row>
    <row r="7" ht="23" customHeight="1" spans="1:6">
      <c r="A7" s="15" t="s">
        <v>70</v>
      </c>
      <c r="B7" s="15" t="s">
        <v>71</v>
      </c>
      <c r="C7" s="31">
        <f>SUM(C8:C23)</f>
        <v>10310</v>
      </c>
      <c r="D7" s="31">
        <f>SUM(D8:D23)</f>
        <v>-896</v>
      </c>
      <c r="E7" s="31">
        <f>SUM(E8:E23)</f>
        <v>9414</v>
      </c>
      <c r="F7" s="16" t="s">
        <v>0</v>
      </c>
    </row>
    <row r="8" ht="23" customHeight="1" spans="1:6">
      <c r="A8" s="15" t="s">
        <v>72</v>
      </c>
      <c r="B8" s="15" t="s">
        <v>73</v>
      </c>
      <c r="C8" s="25">
        <v>4000</v>
      </c>
      <c r="D8" s="25">
        <v>-2187</v>
      </c>
      <c r="E8" s="25">
        <f t="shared" ref="E8:E23" si="0">C8+D8</f>
        <v>1813</v>
      </c>
      <c r="F8" s="16" t="s">
        <v>0</v>
      </c>
    </row>
    <row r="9" ht="23" customHeight="1" spans="1:6">
      <c r="A9" s="15" t="s">
        <v>74</v>
      </c>
      <c r="B9" s="15" t="s">
        <v>75</v>
      </c>
      <c r="C9" s="25">
        <v>1660</v>
      </c>
      <c r="D9" s="25">
        <v>-280</v>
      </c>
      <c r="E9" s="25">
        <f t="shared" si="0"/>
        <v>1380</v>
      </c>
      <c r="F9" s="16" t="s">
        <v>0</v>
      </c>
    </row>
    <row r="10" ht="23" customHeight="1" spans="1:6">
      <c r="A10" s="15" t="s">
        <v>76</v>
      </c>
      <c r="B10" s="15" t="s">
        <v>77</v>
      </c>
      <c r="C10" s="25">
        <v>0</v>
      </c>
      <c r="D10" s="25">
        <v>0</v>
      </c>
      <c r="E10" s="25">
        <f t="shared" si="0"/>
        <v>0</v>
      </c>
      <c r="F10" s="16" t="s">
        <v>0</v>
      </c>
    </row>
    <row r="11" ht="23" customHeight="1" spans="1:6">
      <c r="A11" s="15" t="s">
        <v>78</v>
      </c>
      <c r="B11" s="15" t="s">
        <v>79</v>
      </c>
      <c r="C11" s="25">
        <v>350</v>
      </c>
      <c r="D11" s="25">
        <v>-97</v>
      </c>
      <c r="E11" s="25">
        <f t="shared" si="0"/>
        <v>253</v>
      </c>
      <c r="F11" s="16" t="s">
        <v>0</v>
      </c>
    </row>
    <row r="12" ht="23" customHeight="1" spans="1:6">
      <c r="A12" s="15" t="s">
        <v>80</v>
      </c>
      <c r="B12" s="15" t="s">
        <v>81</v>
      </c>
      <c r="C12" s="25">
        <v>5</v>
      </c>
      <c r="D12" s="25">
        <v>3</v>
      </c>
      <c r="E12" s="25">
        <f t="shared" si="0"/>
        <v>8</v>
      </c>
      <c r="F12" s="16" t="s">
        <v>0</v>
      </c>
    </row>
    <row r="13" ht="23" customHeight="1" spans="1:6">
      <c r="A13" s="15" t="s">
        <v>82</v>
      </c>
      <c r="B13" s="15" t="s">
        <v>83</v>
      </c>
      <c r="C13" s="25">
        <v>450</v>
      </c>
      <c r="D13" s="25">
        <v>-123</v>
      </c>
      <c r="E13" s="25">
        <f t="shared" si="0"/>
        <v>327</v>
      </c>
      <c r="F13" s="16" t="s">
        <v>0</v>
      </c>
    </row>
    <row r="14" ht="23" customHeight="1" spans="1:6">
      <c r="A14" s="15" t="s">
        <v>84</v>
      </c>
      <c r="B14" s="15" t="s">
        <v>85</v>
      </c>
      <c r="C14" s="25">
        <v>1200</v>
      </c>
      <c r="D14" s="25">
        <v>167</v>
      </c>
      <c r="E14" s="25">
        <f t="shared" si="0"/>
        <v>1367</v>
      </c>
      <c r="F14" s="16" t="s">
        <v>0</v>
      </c>
    </row>
    <row r="15" ht="23" customHeight="1" spans="1:6">
      <c r="A15" s="15" t="s">
        <v>86</v>
      </c>
      <c r="B15" s="15" t="s">
        <v>87</v>
      </c>
      <c r="C15" s="25">
        <v>250</v>
      </c>
      <c r="D15" s="25">
        <v>-22</v>
      </c>
      <c r="E15" s="25">
        <f t="shared" si="0"/>
        <v>228</v>
      </c>
      <c r="F15" s="16" t="s">
        <v>0</v>
      </c>
    </row>
    <row r="16" ht="23" customHeight="1" spans="1:6">
      <c r="A16" s="15" t="s">
        <v>88</v>
      </c>
      <c r="B16" s="15" t="s">
        <v>89</v>
      </c>
      <c r="C16" s="25">
        <v>500</v>
      </c>
      <c r="D16" s="25">
        <v>124</v>
      </c>
      <c r="E16" s="25">
        <f t="shared" si="0"/>
        <v>624</v>
      </c>
      <c r="F16" s="16" t="s">
        <v>0</v>
      </c>
    </row>
    <row r="17" ht="23" customHeight="1" spans="1:6">
      <c r="A17" s="15" t="s">
        <v>90</v>
      </c>
      <c r="B17" s="15" t="s">
        <v>91</v>
      </c>
      <c r="C17" s="25">
        <v>400</v>
      </c>
      <c r="D17" s="25">
        <v>1606</v>
      </c>
      <c r="E17" s="25">
        <f t="shared" si="0"/>
        <v>2006</v>
      </c>
      <c r="F17" s="16" t="s">
        <v>0</v>
      </c>
    </row>
    <row r="18" ht="23" customHeight="1" spans="1:6">
      <c r="A18" s="15" t="s">
        <v>92</v>
      </c>
      <c r="B18" s="15" t="s">
        <v>93</v>
      </c>
      <c r="C18" s="25">
        <v>500</v>
      </c>
      <c r="D18" s="25">
        <v>-8</v>
      </c>
      <c r="E18" s="25">
        <f t="shared" si="0"/>
        <v>492</v>
      </c>
      <c r="F18" s="16" t="s">
        <v>0</v>
      </c>
    </row>
    <row r="19" ht="23" customHeight="1" spans="1:6">
      <c r="A19" s="15" t="s">
        <v>94</v>
      </c>
      <c r="B19" s="15" t="s">
        <v>95</v>
      </c>
      <c r="C19" s="25">
        <v>350</v>
      </c>
      <c r="D19" s="25">
        <v>-117</v>
      </c>
      <c r="E19" s="25">
        <f t="shared" si="0"/>
        <v>233</v>
      </c>
      <c r="F19" s="16" t="s">
        <v>0</v>
      </c>
    </row>
    <row r="20" ht="23" customHeight="1" spans="1:6">
      <c r="A20" s="15" t="s">
        <v>96</v>
      </c>
      <c r="B20" s="15" t="s">
        <v>97</v>
      </c>
      <c r="C20" s="25">
        <v>645</v>
      </c>
      <c r="D20" s="25">
        <v>38</v>
      </c>
      <c r="E20" s="25">
        <f t="shared" si="0"/>
        <v>683</v>
      </c>
      <c r="F20" s="16" t="s">
        <v>0</v>
      </c>
    </row>
    <row r="21" ht="23" customHeight="1" spans="1:6">
      <c r="A21" s="15" t="s">
        <v>98</v>
      </c>
      <c r="B21" s="15" t="s">
        <v>99</v>
      </c>
      <c r="C21" s="25">
        <v>0</v>
      </c>
      <c r="D21" s="25">
        <v>0</v>
      </c>
      <c r="E21" s="25">
        <f t="shared" si="0"/>
        <v>0</v>
      </c>
      <c r="F21" s="16" t="s">
        <v>0</v>
      </c>
    </row>
    <row r="22" ht="23" customHeight="1" spans="1:6">
      <c r="A22" s="15" t="s">
        <v>100</v>
      </c>
      <c r="B22" s="15" t="s">
        <v>101</v>
      </c>
      <c r="C22" s="25">
        <v>0</v>
      </c>
      <c r="D22" s="25">
        <v>0</v>
      </c>
      <c r="E22" s="25">
        <f t="shared" si="0"/>
        <v>0</v>
      </c>
      <c r="F22" s="16" t="s">
        <v>0</v>
      </c>
    </row>
    <row r="23" ht="23" customHeight="1" spans="1:6">
      <c r="A23" s="15" t="s">
        <v>102</v>
      </c>
      <c r="B23" s="15" t="s">
        <v>103</v>
      </c>
      <c r="C23" s="25">
        <v>0</v>
      </c>
      <c r="D23" s="25">
        <v>0</v>
      </c>
      <c r="E23" s="25">
        <f t="shared" si="0"/>
        <v>0</v>
      </c>
      <c r="F23" s="16" t="s">
        <v>0</v>
      </c>
    </row>
    <row r="24" ht="23" customHeight="1" spans="1:6">
      <c r="A24" s="15" t="s">
        <v>104</v>
      </c>
      <c r="B24" s="15" t="s">
        <v>105</v>
      </c>
      <c r="C24" s="31">
        <f>SUM(C25:C32)</f>
        <v>9557</v>
      </c>
      <c r="D24" s="31">
        <f>SUM(D25:D32)</f>
        <v>896</v>
      </c>
      <c r="E24" s="31">
        <f>SUM(E25:E32)</f>
        <v>10453</v>
      </c>
      <c r="F24" s="16" t="s">
        <v>0</v>
      </c>
    </row>
    <row r="25" ht="23" customHeight="1" spans="1:6">
      <c r="A25" s="15" t="s">
        <v>106</v>
      </c>
      <c r="B25" s="15" t="s">
        <v>107</v>
      </c>
      <c r="C25" s="25">
        <v>550</v>
      </c>
      <c r="D25" s="25">
        <v>-103</v>
      </c>
      <c r="E25" s="25">
        <f t="shared" ref="E25:E33" si="1">C25+D25</f>
        <v>447</v>
      </c>
      <c r="F25" s="16" t="s">
        <v>0</v>
      </c>
    </row>
    <row r="26" ht="23" customHeight="1" spans="1:6">
      <c r="A26" s="15" t="s">
        <v>108</v>
      </c>
      <c r="B26" s="15" t="s">
        <v>109</v>
      </c>
      <c r="C26" s="25">
        <v>1200</v>
      </c>
      <c r="D26" s="25">
        <v>-143</v>
      </c>
      <c r="E26" s="25">
        <f t="shared" si="1"/>
        <v>1057</v>
      </c>
      <c r="F26" s="16" t="s">
        <v>0</v>
      </c>
    </row>
    <row r="27" ht="23" customHeight="1" spans="1:6">
      <c r="A27" s="15" t="s">
        <v>110</v>
      </c>
      <c r="B27" s="15" t="s">
        <v>111</v>
      </c>
      <c r="C27" s="25">
        <v>3672</v>
      </c>
      <c r="D27" s="25">
        <v>-190</v>
      </c>
      <c r="E27" s="25">
        <f t="shared" si="1"/>
        <v>3482</v>
      </c>
      <c r="F27" s="16" t="s">
        <v>0</v>
      </c>
    </row>
    <row r="28" ht="23" customHeight="1" spans="1:6">
      <c r="A28" s="15" t="s">
        <v>112</v>
      </c>
      <c r="B28" s="15" t="s">
        <v>113</v>
      </c>
      <c r="C28" s="25">
        <v>0</v>
      </c>
      <c r="D28" s="25">
        <v>0</v>
      </c>
      <c r="E28" s="25">
        <f t="shared" si="1"/>
        <v>0</v>
      </c>
      <c r="F28" s="16" t="s">
        <v>0</v>
      </c>
    </row>
    <row r="29" ht="23" customHeight="1" spans="1:6">
      <c r="A29" s="15" t="s">
        <v>114</v>
      </c>
      <c r="B29" s="15" t="s">
        <v>115</v>
      </c>
      <c r="C29" s="25">
        <v>3455</v>
      </c>
      <c r="D29" s="25">
        <v>1379</v>
      </c>
      <c r="E29" s="25">
        <f t="shared" si="1"/>
        <v>4834</v>
      </c>
      <c r="F29" s="16" t="s">
        <v>0</v>
      </c>
    </row>
    <row r="30" ht="23" customHeight="1" spans="1:6">
      <c r="A30" s="15" t="s">
        <v>116</v>
      </c>
      <c r="B30" s="15" t="s">
        <v>117</v>
      </c>
      <c r="C30" s="25">
        <v>0</v>
      </c>
      <c r="D30" s="25">
        <v>0</v>
      </c>
      <c r="E30" s="25">
        <f t="shared" si="1"/>
        <v>0</v>
      </c>
      <c r="F30" s="16" t="s">
        <v>0</v>
      </c>
    </row>
    <row r="31" ht="23" customHeight="1" spans="1:6">
      <c r="A31" s="15" t="s">
        <v>118</v>
      </c>
      <c r="B31" s="15" t="s">
        <v>119</v>
      </c>
      <c r="C31" s="25">
        <v>650</v>
      </c>
      <c r="D31" s="25">
        <v>-28</v>
      </c>
      <c r="E31" s="25">
        <f t="shared" si="1"/>
        <v>622</v>
      </c>
      <c r="F31" s="16" t="s">
        <v>0</v>
      </c>
    </row>
    <row r="32" ht="23" customHeight="1" spans="1:6">
      <c r="A32" s="15" t="s">
        <v>120</v>
      </c>
      <c r="B32" s="15" t="s">
        <v>121</v>
      </c>
      <c r="C32" s="25">
        <v>30</v>
      </c>
      <c r="D32" s="25">
        <v>-19</v>
      </c>
      <c r="E32" s="25">
        <f t="shared" si="1"/>
        <v>11</v>
      </c>
      <c r="F32" s="16" t="s">
        <v>0</v>
      </c>
    </row>
    <row r="33" ht="23" customHeight="1" spans="1:6">
      <c r="A33" s="15" t="s">
        <v>0</v>
      </c>
      <c r="B33" s="15" t="s">
        <v>0</v>
      </c>
      <c r="C33" s="122" t="s">
        <v>0</v>
      </c>
      <c r="D33" s="122" t="s">
        <v>0</v>
      </c>
      <c r="E33" s="122"/>
      <c r="F33" s="16" t="s">
        <v>0</v>
      </c>
    </row>
    <row r="34" ht="23" customHeight="1" spans="1:6">
      <c r="A34" s="123" t="s">
        <v>122</v>
      </c>
      <c r="B34" s="123" t="s">
        <v>0</v>
      </c>
      <c r="C34" s="31">
        <f>C7+C24</f>
        <v>19867</v>
      </c>
      <c r="D34" s="31">
        <f>D7+D24</f>
        <v>0</v>
      </c>
      <c r="E34" s="31">
        <f>E7+E24</f>
        <v>19867</v>
      </c>
      <c r="F34" s="16" t="s">
        <v>0</v>
      </c>
    </row>
  </sheetData>
  <mergeCells count="9">
    <mergeCell ref="A2:F2"/>
    <mergeCell ref="A3:B3"/>
    <mergeCell ref="A34:B34"/>
    <mergeCell ref="A4:A5"/>
    <mergeCell ref="B4:B5"/>
    <mergeCell ref="C4:C5"/>
    <mergeCell ref="D4:D5"/>
    <mergeCell ref="E4:E5"/>
    <mergeCell ref="F4:F5"/>
  </mergeCells>
  <pageMargins left="0.700694444444445" right="0.700694444444445" top="0.751388888888889" bottom="0.751388888888889" header="0.298611111111111" footer="0.298611111111111"/>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3"/>
  <sheetViews>
    <sheetView topLeftCell="A55" workbookViewId="0">
      <selection activeCell="L13" sqref="L13"/>
    </sheetView>
  </sheetViews>
  <sheetFormatPr defaultColWidth="9" defaultRowHeight="13.5"/>
  <cols>
    <col min="1" max="1" width="31.9916666666667" customWidth="1"/>
    <col min="2" max="3" width="15.725" customWidth="1"/>
    <col min="4" max="4" width="14.7666666666667" customWidth="1"/>
    <col min="5" max="5" width="13.675" customWidth="1"/>
    <col min="6" max="6" width="13.5333333333333" customWidth="1"/>
    <col min="7" max="7" width="12.575" customWidth="1"/>
    <col min="8" max="8" width="13.675" customWidth="1"/>
    <col min="9" max="10" width="17.225" customWidth="1"/>
    <col min="11" max="11" width="18.1833333333333" customWidth="1"/>
  </cols>
  <sheetData>
    <row r="1" ht="23" customHeight="1" spans="1:11">
      <c r="A1" s="1" t="s">
        <v>123</v>
      </c>
      <c r="B1" s="118" t="s">
        <v>0</v>
      </c>
      <c r="C1" s="118" t="s">
        <v>0</v>
      </c>
      <c r="D1" s="2" t="s">
        <v>0</v>
      </c>
      <c r="E1" s="2" t="s">
        <v>0</v>
      </c>
      <c r="F1" s="2" t="s">
        <v>0</v>
      </c>
      <c r="G1" s="2" t="s">
        <v>0</v>
      </c>
      <c r="H1" s="2" t="s">
        <v>0</v>
      </c>
      <c r="I1" s="2" t="s">
        <v>0</v>
      </c>
      <c r="J1" s="2" t="s">
        <v>0</v>
      </c>
      <c r="K1" s="2" t="s">
        <v>0</v>
      </c>
    </row>
    <row r="2" ht="53" customHeight="1" spans="1:11">
      <c r="A2" s="3" t="s">
        <v>124</v>
      </c>
      <c r="B2" s="3" t="s">
        <v>0</v>
      </c>
      <c r="C2" s="3" t="s">
        <v>0</v>
      </c>
      <c r="D2" s="3" t="s">
        <v>0</v>
      </c>
      <c r="E2" s="3" t="s">
        <v>0</v>
      </c>
      <c r="F2" s="3" t="s">
        <v>0</v>
      </c>
      <c r="G2" s="3" t="s">
        <v>0</v>
      </c>
      <c r="H2" s="3" t="s">
        <v>0</v>
      </c>
      <c r="I2" s="3" t="s">
        <v>0</v>
      </c>
      <c r="J2" s="3" t="s">
        <v>0</v>
      </c>
      <c r="K2" s="3" t="s">
        <v>0</v>
      </c>
    </row>
    <row r="3" ht="43" customHeight="1" spans="1:11">
      <c r="A3" s="119" t="s">
        <v>125</v>
      </c>
      <c r="B3" s="119" t="s">
        <v>0</v>
      </c>
      <c r="C3" s="119" t="s">
        <v>0</v>
      </c>
      <c r="D3" s="119" t="s">
        <v>0</v>
      </c>
      <c r="E3" s="119" t="s">
        <v>0</v>
      </c>
      <c r="F3" s="119" t="s">
        <v>0</v>
      </c>
      <c r="G3" s="119" t="s">
        <v>0</v>
      </c>
      <c r="H3" s="119" t="s">
        <v>0</v>
      </c>
      <c r="I3" s="119" t="s">
        <v>0</v>
      </c>
      <c r="J3" s="119" t="s">
        <v>0</v>
      </c>
      <c r="K3" s="119" t="s">
        <v>0</v>
      </c>
    </row>
    <row r="4" ht="23" customHeight="1" spans="1:11">
      <c r="A4" s="120" t="s">
        <v>25</v>
      </c>
      <c r="B4" s="121" t="s">
        <v>0</v>
      </c>
      <c r="C4" s="121" t="s">
        <v>0</v>
      </c>
      <c r="D4" s="21" t="s">
        <v>0</v>
      </c>
      <c r="E4" s="21" t="s">
        <v>0</v>
      </c>
      <c r="F4" s="21" t="s">
        <v>0</v>
      </c>
      <c r="G4" s="21" t="s">
        <v>0</v>
      </c>
      <c r="H4" s="21" t="s">
        <v>0</v>
      </c>
      <c r="I4" s="21" t="s">
        <v>0</v>
      </c>
      <c r="J4" s="21" t="s">
        <v>0</v>
      </c>
      <c r="K4" s="29" t="s">
        <v>26</v>
      </c>
    </row>
    <row r="5" ht="23" customHeight="1" spans="1:11">
      <c r="A5" s="22" t="s">
        <v>126</v>
      </c>
      <c r="B5" s="9" t="s">
        <v>127</v>
      </c>
      <c r="C5" s="9" t="s">
        <v>128</v>
      </c>
      <c r="D5" s="9" t="s">
        <v>129</v>
      </c>
      <c r="E5" s="22" t="s">
        <v>130</v>
      </c>
      <c r="F5" s="9" t="s">
        <v>131</v>
      </c>
      <c r="G5" s="9" t="s">
        <v>0</v>
      </c>
      <c r="H5" s="9" t="s">
        <v>132</v>
      </c>
      <c r="I5" s="9" t="s">
        <v>0</v>
      </c>
      <c r="J5" s="9" t="s">
        <v>133</v>
      </c>
      <c r="K5" s="9" t="s">
        <v>29</v>
      </c>
    </row>
    <row r="6" ht="25" customHeight="1" spans="1:11">
      <c r="A6" s="22" t="s">
        <v>0</v>
      </c>
      <c r="B6" s="9" t="s">
        <v>0</v>
      </c>
      <c r="C6" s="9" t="s">
        <v>0</v>
      </c>
      <c r="D6" s="9" t="s">
        <v>0</v>
      </c>
      <c r="E6" s="22" t="s">
        <v>0</v>
      </c>
      <c r="F6" s="9" t="s">
        <v>134</v>
      </c>
      <c r="G6" s="9" t="s">
        <v>135</v>
      </c>
      <c r="H6" s="9" t="s">
        <v>134</v>
      </c>
      <c r="I6" s="9" t="s">
        <v>135</v>
      </c>
      <c r="J6" s="9" t="s">
        <v>0</v>
      </c>
      <c r="K6" s="9" t="s">
        <v>0</v>
      </c>
    </row>
    <row r="7" ht="30" customHeight="1" spans="1:11">
      <c r="A7" s="22" t="s">
        <v>67</v>
      </c>
      <c r="B7" s="22" t="s">
        <v>35</v>
      </c>
      <c r="C7" s="22" t="s">
        <v>36</v>
      </c>
      <c r="D7" s="22" t="s">
        <v>37</v>
      </c>
      <c r="E7" s="22" t="s">
        <v>38</v>
      </c>
      <c r="F7" s="22" t="s">
        <v>39</v>
      </c>
      <c r="G7" s="22" t="s">
        <v>40</v>
      </c>
      <c r="H7" s="22" t="s">
        <v>136</v>
      </c>
      <c r="I7" s="22" t="s">
        <v>42</v>
      </c>
      <c r="J7" s="22" t="s">
        <v>137</v>
      </c>
      <c r="K7" s="22" t="s">
        <v>138</v>
      </c>
    </row>
    <row r="8" ht="36" customHeight="1" spans="1:11">
      <c r="A8" s="22" t="s">
        <v>139</v>
      </c>
      <c r="B8" s="31">
        <f>B9+B17+B22+B26</f>
        <v>109088.25</v>
      </c>
      <c r="C8" s="31">
        <f>C9+C17+C22+C26</f>
        <v>-80.3399999999999</v>
      </c>
      <c r="D8" s="31">
        <f>D9+D17+D22+D26</f>
        <v>109007.91</v>
      </c>
      <c r="E8" s="13" t="s">
        <v>140</v>
      </c>
      <c r="F8" s="13" t="s">
        <v>0</v>
      </c>
      <c r="G8" s="13" t="s">
        <v>0</v>
      </c>
      <c r="H8" s="13" t="s">
        <v>0</v>
      </c>
      <c r="I8" s="13" t="s">
        <v>0</v>
      </c>
      <c r="J8" s="13" t="s">
        <v>0</v>
      </c>
      <c r="K8" s="13" t="s">
        <v>0</v>
      </c>
    </row>
    <row r="9" ht="30" customHeight="1" spans="1:11">
      <c r="A9" s="13" t="s">
        <v>141</v>
      </c>
      <c r="B9" s="31">
        <f>B10+B11+B14</f>
        <v>61572.68</v>
      </c>
      <c r="C9" s="31">
        <f>C10+C11+C14</f>
        <v>91.57</v>
      </c>
      <c r="D9" s="31">
        <f>D10+D11+D14</f>
        <v>61664.25</v>
      </c>
      <c r="E9" s="13" t="s">
        <v>140</v>
      </c>
      <c r="F9" s="13" t="s">
        <v>0</v>
      </c>
      <c r="G9" s="13" t="s">
        <v>0</v>
      </c>
      <c r="H9" s="13" t="s">
        <v>0</v>
      </c>
      <c r="I9" s="13" t="s">
        <v>0</v>
      </c>
      <c r="J9" s="13" t="s">
        <v>0</v>
      </c>
      <c r="K9" s="13" t="s">
        <v>0</v>
      </c>
    </row>
    <row r="10" ht="30" customHeight="1" spans="1:11">
      <c r="A10" s="16" t="s">
        <v>142</v>
      </c>
      <c r="B10" s="25">
        <v>55057.34</v>
      </c>
      <c r="C10" s="25">
        <v>1377.53</v>
      </c>
      <c r="D10" s="31">
        <f t="shared" ref="D10:D13" si="0">B10+C10</f>
        <v>56434.87</v>
      </c>
      <c r="E10" s="16" t="s">
        <v>143</v>
      </c>
      <c r="F10" s="16" t="s">
        <v>0</v>
      </c>
      <c r="G10" s="16" t="s">
        <v>0</v>
      </c>
      <c r="H10" s="16" t="s">
        <v>0</v>
      </c>
      <c r="I10" s="16" t="s">
        <v>0</v>
      </c>
      <c r="J10" s="16" t="s">
        <v>0</v>
      </c>
      <c r="K10" s="16" t="s">
        <v>144</v>
      </c>
    </row>
    <row r="11" ht="30" customHeight="1" spans="1:11">
      <c r="A11" s="16" t="s">
        <v>145</v>
      </c>
      <c r="B11" s="25">
        <f>B12+B13</f>
        <v>4080.34</v>
      </c>
      <c r="C11" s="25">
        <f>C12+C13</f>
        <v>-385.96</v>
      </c>
      <c r="D11" s="25">
        <f>D12+D13</f>
        <v>3694.38</v>
      </c>
      <c r="E11" s="16" t="s">
        <v>143</v>
      </c>
      <c r="F11" s="16" t="s">
        <v>0</v>
      </c>
      <c r="G11" s="16" t="s">
        <v>0</v>
      </c>
      <c r="H11" s="16" t="s">
        <v>0</v>
      </c>
      <c r="I11" s="16" t="s">
        <v>0</v>
      </c>
      <c r="J11" s="16" t="s">
        <v>0</v>
      </c>
      <c r="K11" s="16" t="s">
        <v>0</v>
      </c>
    </row>
    <row r="12" ht="30" customHeight="1" spans="1:11">
      <c r="A12" s="16" t="s">
        <v>146</v>
      </c>
      <c r="B12" s="25">
        <v>15.09</v>
      </c>
      <c r="C12" s="25">
        <v>0</v>
      </c>
      <c r="D12" s="31">
        <f t="shared" si="0"/>
        <v>15.09</v>
      </c>
      <c r="E12" s="16" t="s">
        <v>143</v>
      </c>
      <c r="F12" s="16" t="s">
        <v>0</v>
      </c>
      <c r="G12" s="16" t="s">
        <v>0</v>
      </c>
      <c r="H12" s="16" t="s">
        <v>0</v>
      </c>
      <c r="I12" s="16" t="s">
        <v>0</v>
      </c>
      <c r="J12" s="16" t="s">
        <v>0</v>
      </c>
      <c r="K12" s="16" t="s">
        <v>0</v>
      </c>
    </row>
    <row r="13" ht="30" customHeight="1" spans="1:11">
      <c r="A13" s="16" t="s">
        <v>147</v>
      </c>
      <c r="B13" s="25">
        <v>4065.25</v>
      </c>
      <c r="C13" s="25">
        <v>-385.96</v>
      </c>
      <c r="D13" s="31">
        <f t="shared" si="0"/>
        <v>3679.29</v>
      </c>
      <c r="E13" s="16" t="s">
        <v>143</v>
      </c>
      <c r="F13" s="16" t="s">
        <v>0</v>
      </c>
      <c r="G13" s="16" t="s">
        <v>0</v>
      </c>
      <c r="H13" s="16" t="s">
        <v>0</v>
      </c>
      <c r="I13" s="16" t="s">
        <v>0</v>
      </c>
      <c r="J13" s="16" t="s">
        <v>0</v>
      </c>
      <c r="K13" s="16" t="s">
        <v>148</v>
      </c>
    </row>
    <row r="14" ht="30" customHeight="1" spans="1:11">
      <c r="A14" s="16" t="s">
        <v>149</v>
      </c>
      <c r="B14" s="25">
        <f>B15+B16</f>
        <v>2435</v>
      </c>
      <c r="C14" s="25">
        <f>C15+C16</f>
        <v>-900</v>
      </c>
      <c r="D14" s="25">
        <f>D15+D16</f>
        <v>1535</v>
      </c>
      <c r="E14" s="16" t="s">
        <v>140</v>
      </c>
      <c r="F14" s="16" t="s">
        <v>0</v>
      </c>
      <c r="G14" s="16" t="s">
        <v>0</v>
      </c>
      <c r="H14" s="16" t="s">
        <v>0</v>
      </c>
      <c r="I14" s="16" t="s">
        <v>0</v>
      </c>
      <c r="J14" s="16" t="s">
        <v>0</v>
      </c>
      <c r="K14" s="16" t="s">
        <v>0</v>
      </c>
    </row>
    <row r="15" ht="30" customHeight="1" spans="1:11">
      <c r="A15" s="16" t="s">
        <v>150</v>
      </c>
      <c r="B15" s="25">
        <v>1000</v>
      </c>
      <c r="C15" s="25">
        <v>-1000</v>
      </c>
      <c r="D15" s="31">
        <f t="shared" ref="D15:D21" si="1">B15+C15</f>
        <v>0</v>
      </c>
      <c r="E15" s="16" t="s">
        <v>143</v>
      </c>
      <c r="F15" s="16" t="s">
        <v>0</v>
      </c>
      <c r="G15" s="16" t="s">
        <v>0</v>
      </c>
      <c r="H15" s="16" t="s">
        <v>0</v>
      </c>
      <c r="I15" s="16" t="s">
        <v>0</v>
      </c>
      <c r="J15" s="16" t="s">
        <v>0</v>
      </c>
      <c r="K15" s="16" t="s">
        <v>151</v>
      </c>
    </row>
    <row r="16" ht="30" customHeight="1" spans="1:11">
      <c r="A16" s="16" t="s">
        <v>152</v>
      </c>
      <c r="B16" s="25">
        <v>1435</v>
      </c>
      <c r="C16" s="25">
        <v>100</v>
      </c>
      <c r="D16" s="31">
        <f t="shared" si="1"/>
        <v>1535</v>
      </c>
      <c r="E16" s="16" t="s">
        <v>143</v>
      </c>
      <c r="F16" s="16" t="s">
        <v>0</v>
      </c>
      <c r="G16" s="16" t="s">
        <v>0</v>
      </c>
      <c r="H16" s="16" t="s">
        <v>0</v>
      </c>
      <c r="I16" s="16" t="s">
        <v>0</v>
      </c>
      <c r="J16" s="16" t="s">
        <v>0</v>
      </c>
      <c r="K16" s="16" t="s">
        <v>144</v>
      </c>
    </row>
    <row r="17" ht="30" customHeight="1" spans="1:11">
      <c r="A17" s="13" t="s">
        <v>153</v>
      </c>
      <c r="B17" s="25">
        <f>SUM(B18:B21)</f>
        <v>17210</v>
      </c>
      <c r="C17" s="25">
        <f>SUM(C18:C21)</f>
        <v>-195</v>
      </c>
      <c r="D17" s="25">
        <f>SUM(D18:D21)</f>
        <v>17015</v>
      </c>
      <c r="E17" s="16" t="s">
        <v>140</v>
      </c>
      <c r="F17" s="16" t="s">
        <v>0</v>
      </c>
      <c r="G17" s="16" t="s">
        <v>0</v>
      </c>
      <c r="H17" s="16" t="s">
        <v>0</v>
      </c>
      <c r="I17" s="16" t="s">
        <v>0</v>
      </c>
      <c r="J17" s="16" t="s">
        <v>0</v>
      </c>
      <c r="K17" s="16" t="s">
        <v>0</v>
      </c>
    </row>
    <row r="18" ht="30" customHeight="1" spans="1:11">
      <c r="A18" s="16" t="s">
        <v>154</v>
      </c>
      <c r="B18" s="25">
        <v>6073</v>
      </c>
      <c r="C18" s="25">
        <v>27</v>
      </c>
      <c r="D18" s="31">
        <f t="shared" si="1"/>
        <v>6100</v>
      </c>
      <c r="E18" s="16" t="s">
        <v>143</v>
      </c>
      <c r="F18" s="16" t="s">
        <v>0</v>
      </c>
      <c r="G18" s="16" t="s">
        <v>0</v>
      </c>
      <c r="H18" s="16" t="s">
        <v>0</v>
      </c>
      <c r="I18" s="16" t="s">
        <v>0</v>
      </c>
      <c r="J18" s="16" t="s">
        <v>0</v>
      </c>
      <c r="K18" s="16" t="s">
        <v>155</v>
      </c>
    </row>
    <row r="19" ht="30" customHeight="1" spans="1:11">
      <c r="A19" s="16" t="s">
        <v>156</v>
      </c>
      <c r="B19" s="25">
        <v>2218</v>
      </c>
      <c r="C19" s="25">
        <v>104</v>
      </c>
      <c r="D19" s="31">
        <f t="shared" si="1"/>
        <v>2322</v>
      </c>
      <c r="E19" s="16" t="s">
        <v>157</v>
      </c>
      <c r="F19" s="16" t="s">
        <v>0</v>
      </c>
      <c r="G19" s="16" t="s">
        <v>0</v>
      </c>
      <c r="H19" s="16" t="s">
        <v>0</v>
      </c>
      <c r="I19" s="16" t="s">
        <v>0</v>
      </c>
      <c r="J19" s="16" t="s">
        <v>0</v>
      </c>
      <c r="K19" s="16" t="s">
        <v>158</v>
      </c>
    </row>
    <row r="20" ht="30" customHeight="1" spans="1:11">
      <c r="A20" s="16" t="s">
        <v>159</v>
      </c>
      <c r="B20" s="25">
        <v>6746</v>
      </c>
      <c r="C20" s="25">
        <v>12</v>
      </c>
      <c r="D20" s="31">
        <f t="shared" si="1"/>
        <v>6758</v>
      </c>
      <c r="E20" s="16" t="s">
        <v>157</v>
      </c>
      <c r="F20" s="16" t="s">
        <v>0</v>
      </c>
      <c r="G20" s="16" t="s">
        <v>0</v>
      </c>
      <c r="H20" s="16" t="s">
        <v>0</v>
      </c>
      <c r="I20" s="16" t="s">
        <v>0</v>
      </c>
      <c r="J20" s="16" t="s">
        <v>0</v>
      </c>
      <c r="K20" s="16" t="s">
        <v>160</v>
      </c>
    </row>
    <row r="21" ht="30" customHeight="1" spans="1:11">
      <c r="A21" s="16" t="s">
        <v>161</v>
      </c>
      <c r="B21" s="31">
        <v>2173</v>
      </c>
      <c r="C21" s="31">
        <v>-338</v>
      </c>
      <c r="D21" s="31">
        <f t="shared" si="1"/>
        <v>1835</v>
      </c>
      <c r="E21" s="16" t="s">
        <v>157</v>
      </c>
      <c r="F21" s="13" t="s">
        <v>0</v>
      </c>
      <c r="G21" s="13" t="s">
        <v>0</v>
      </c>
      <c r="H21" s="13" t="s">
        <v>0</v>
      </c>
      <c r="I21" s="13" t="s">
        <v>0</v>
      </c>
      <c r="J21" s="13" t="s">
        <v>0</v>
      </c>
      <c r="K21" s="13" t="s">
        <v>162</v>
      </c>
    </row>
    <row r="22" ht="30" customHeight="1" spans="1:11">
      <c r="A22" s="13" t="s">
        <v>163</v>
      </c>
      <c r="B22" s="25">
        <f>SUM(B23:B25)</f>
        <v>7163.55</v>
      </c>
      <c r="C22" s="25">
        <f>SUM(C23:C25)</f>
        <v>870.22</v>
      </c>
      <c r="D22" s="25">
        <f>SUM(D23:D25)</f>
        <v>8033.77</v>
      </c>
      <c r="E22" s="16" t="s">
        <v>140</v>
      </c>
      <c r="F22" s="16" t="s">
        <v>0</v>
      </c>
      <c r="G22" s="16" t="s">
        <v>0</v>
      </c>
      <c r="H22" s="16" t="s">
        <v>0</v>
      </c>
      <c r="I22" s="16" t="s">
        <v>0</v>
      </c>
      <c r="J22" s="16" t="s">
        <v>0</v>
      </c>
      <c r="K22" s="16" t="s">
        <v>0</v>
      </c>
    </row>
    <row r="23" ht="30" customHeight="1" spans="1:11">
      <c r="A23" s="16" t="s">
        <v>164</v>
      </c>
      <c r="B23" s="25">
        <v>55.44</v>
      </c>
      <c r="C23" s="25">
        <v>0</v>
      </c>
      <c r="D23" s="31">
        <f t="shared" ref="D23:D25" si="2">B23+C23</f>
        <v>55.44</v>
      </c>
      <c r="E23" s="16" t="s">
        <v>157</v>
      </c>
      <c r="F23" s="16" t="s">
        <v>0</v>
      </c>
      <c r="G23" s="16" t="s">
        <v>0</v>
      </c>
      <c r="H23" s="16" t="s">
        <v>0</v>
      </c>
      <c r="I23" s="16" t="s">
        <v>0</v>
      </c>
      <c r="J23" s="16" t="s">
        <v>0</v>
      </c>
      <c r="K23" s="16" t="s">
        <v>0</v>
      </c>
    </row>
    <row r="24" ht="32" customHeight="1" spans="1:11">
      <c r="A24" s="15" t="s">
        <v>165</v>
      </c>
      <c r="B24" s="43">
        <v>4969.07</v>
      </c>
      <c r="C24" s="43">
        <v>868.93</v>
      </c>
      <c r="D24" s="31">
        <f t="shared" si="2"/>
        <v>5838</v>
      </c>
      <c r="E24" s="15" t="s">
        <v>143</v>
      </c>
      <c r="F24" s="15" t="s">
        <v>0</v>
      </c>
      <c r="G24" s="15" t="s">
        <v>0</v>
      </c>
      <c r="H24" s="15" t="s">
        <v>0</v>
      </c>
      <c r="I24" s="15" t="s">
        <v>0</v>
      </c>
      <c r="J24" s="15" t="s">
        <v>166</v>
      </c>
      <c r="K24" s="15" t="s">
        <v>0</v>
      </c>
    </row>
    <row r="25" ht="30" customHeight="1" spans="1:11">
      <c r="A25" s="16" t="s">
        <v>167</v>
      </c>
      <c r="B25" s="25">
        <v>2139.04</v>
      </c>
      <c r="C25" s="25">
        <v>1.29</v>
      </c>
      <c r="D25" s="31">
        <f t="shared" si="2"/>
        <v>2140.33</v>
      </c>
      <c r="E25" s="16" t="s">
        <v>140</v>
      </c>
      <c r="F25" s="16" t="s">
        <v>0</v>
      </c>
      <c r="G25" s="16" t="s">
        <v>0</v>
      </c>
      <c r="H25" s="16" t="s">
        <v>0</v>
      </c>
      <c r="I25" s="16" t="s">
        <v>0</v>
      </c>
      <c r="J25" s="16" t="s">
        <v>0</v>
      </c>
      <c r="K25" s="16" t="s">
        <v>0</v>
      </c>
    </row>
    <row r="26" ht="30" customHeight="1" spans="1:11">
      <c r="A26" s="13" t="s">
        <v>168</v>
      </c>
      <c r="B26" s="25">
        <f>B27+B70+B89</f>
        <v>23142.02</v>
      </c>
      <c r="C26" s="25">
        <f>C27+C70+C89</f>
        <v>-847.13</v>
      </c>
      <c r="D26" s="25">
        <f>D27+D70+D89</f>
        <v>22294.89</v>
      </c>
      <c r="E26" s="16" t="s">
        <v>140</v>
      </c>
      <c r="F26" s="16" t="s">
        <v>0</v>
      </c>
      <c r="G26" s="16" t="s">
        <v>0</v>
      </c>
      <c r="H26" s="16" t="s">
        <v>0</v>
      </c>
      <c r="I26" s="16" t="s">
        <v>0</v>
      </c>
      <c r="J26" s="16" t="s">
        <v>0</v>
      </c>
      <c r="K26" s="16" t="s">
        <v>0</v>
      </c>
    </row>
    <row r="27" ht="30" customHeight="1" spans="1:11">
      <c r="A27" s="16" t="s">
        <v>169</v>
      </c>
      <c r="B27" s="25">
        <f>B28+B60+B64</f>
        <v>20157.84</v>
      </c>
      <c r="C27" s="25">
        <f>C28+C60+C64</f>
        <v>-502.46</v>
      </c>
      <c r="D27" s="25">
        <f>D28+D60+D64</f>
        <v>19655.38</v>
      </c>
      <c r="E27" s="16" t="s">
        <v>140</v>
      </c>
      <c r="F27" s="16" t="s">
        <v>0</v>
      </c>
      <c r="G27" s="16" t="s">
        <v>0</v>
      </c>
      <c r="H27" s="16" t="s">
        <v>0</v>
      </c>
      <c r="I27" s="16" t="s">
        <v>0</v>
      </c>
      <c r="J27" s="16" t="s">
        <v>0</v>
      </c>
      <c r="K27" s="16" t="s">
        <v>0</v>
      </c>
    </row>
    <row r="28" ht="30" customHeight="1" spans="1:11">
      <c r="A28" s="16" t="s">
        <v>170</v>
      </c>
      <c r="B28" s="25">
        <f>SUM(B29:B59)</f>
        <v>15852.84</v>
      </c>
      <c r="C28" s="25">
        <f>SUM(C29:C59)</f>
        <v>-536.06</v>
      </c>
      <c r="D28" s="25">
        <f>SUM(D29:D59)</f>
        <v>15316.78</v>
      </c>
      <c r="E28" s="16" t="s">
        <v>140</v>
      </c>
      <c r="F28" s="16" t="s">
        <v>0</v>
      </c>
      <c r="G28" s="16" t="s">
        <v>0</v>
      </c>
      <c r="H28" s="16" t="s">
        <v>0</v>
      </c>
      <c r="I28" s="16" t="s">
        <v>0</v>
      </c>
      <c r="J28" s="16" t="s">
        <v>0</v>
      </c>
      <c r="K28" s="16" t="s">
        <v>0</v>
      </c>
    </row>
    <row r="29" ht="30" customHeight="1" spans="1:11">
      <c r="A29" s="16" t="s">
        <v>171</v>
      </c>
      <c r="B29" s="25">
        <v>128.4</v>
      </c>
      <c r="C29" s="25">
        <v>-41</v>
      </c>
      <c r="D29" s="31">
        <f t="shared" ref="D29:D60" si="3">B29+C29</f>
        <v>87.4</v>
      </c>
      <c r="E29" s="16" t="s">
        <v>143</v>
      </c>
      <c r="F29" s="16" t="s">
        <v>172</v>
      </c>
      <c r="G29" s="16" t="s">
        <v>173</v>
      </c>
      <c r="H29" s="16" t="s">
        <v>174</v>
      </c>
      <c r="I29" s="16" t="s">
        <v>175</v>
      </c>
      <c r="J29" s="16" t="s">
        <v>176</v>
      </c>
      <c r="K29" s="16" t="s">
        <v>0</v>
      </c>
    </row>
    <row r="30" ht="30" customHeight="1" spans="1:11">
      <c r="A30" s="16" t="s">
        <v>177</v>
      </c>
      <c r="B30" s="25">
        <v>885</v>
      </c>
      <c r="C30" s="25">
        <v>50.71</v>
      </c>
      <c r="D30" s="31">
        <f t="shared" si="3"/>
        <v>935.71</v>
      </c>
      <c r="E30" s="16" t="s">
        <v>143</v>
      </c>
      <c r="F30" s="16" t="s">
        <v>178</v>
      </c>
      <c r="G30" s="16" t="s">
        <v>179</v>
      </c>
      <c r="H30" s="16" t="s">
        <v>180</v>
      </c>
      <c r="I30" s="16" t="s">
        <v>181</v>
      </c>
      <c r="J30" s="16" t="s">
        <v>176</v>
      </c>
      <c r="K30" s="16" t="s">
        <v>0</v>
      </c>
    </row>
    <row r="31" ht="30" customHeight="1" spans="1:11">
      <c r="A31" s="16" t="s">
        <v>182</v>
      </c>
      <c r="B31" s="25">
        <v>720.22</v>
      </c>
      <c r="C31" s="25">
        <v>-6.24</v>
      </c>
      <c r="D31" s="31">
        <f t="shared" si="3"/>
        <v>713.98</v>
      </c>
      <c r="E31" s="16" t="s">
        <v>143</v>
      </c>
      <c r="F31" s="16" t="s">
        <v>183</v>
      </c>
      <c r="G31" s="16" t="s">
        <v>184</v>
      </c>
      <c r="H31" s="16" t="s">
        <v>180</v>
      </c>
      <c r="I31" s="16" t="s">
        <v>185</v>
      </c>
      <c r="J31" s="16" t="s">
        <v>176</v>
      </c>
      <c r="K31" s="16" t="s">
        <v>0</v>
      </c>
    </row>
    <row r="32" ht="30" customHeight="1" spans="1:11">
      <c r="A32" s="16" t="s">
        <v>186</v>
      </c>
      <c r="B32" s="25">
        <v>69.6</v>
      </c>
      <c r="C32" s="25">
        <v>-68.21</v>
      </c>
      <c r="D32" s="31">
        <f t="shared" si="3"/>
        <v>1.39</v>
      </c>
      <c r="E32" s="16" t="s">
        <v>143</v>
      </c>
      <c r="F32" s="16" t="s">
        <v>178</v>
      </c>
      <c r="G32" s="16" t="s">
        <v>179</v>
      </c>
      <c r="H32" s="16" t="s">
        <v>180</v>
      </c>
      <c r="I32" s="16" t="s">
        <v>181</v>
      </c>
      <c r="J32" s="16" t="s">
        <v>176</v>
      </c>
      <c r="K32" s="16" t="s">
        <v>0</v>
      </c>
    </row>
    <row r="33" ht="30" customHeight="1" spans="1:11">
      <c r="A33" s="16" t="s">
        <v>187</v>
      </c>
      <c r="B33" s="25">
        <v>330</v>
      </c>
      <c r="C33" s="25">
        <v>0</v>
      </c>
      <c r="D33" s="31">
        <f t="shared" si="3"/>
        <v>330</v>
      </c>
      <c r="E33" s="16" t="s">
        <v>143</v>
      </c>
      <c r="F33" s="16" t="s">
        <v>178</v>
      </c>
      <c r="G33" s="16" t="s">
        <v>179</v>
      </c>
      <c r="H33" s="16" t="s">
        <v>174</v>
      </c>
      <c r="I33" s="16" t="s">
        <v>175</v>
      </c>
      <c r="J33" s="16" t="s">
        <v>176</v>
      </c>
      <c r="K33" s="16" t="s">
        <v>0</v>
      </c>
    </row>
    <row r="34" ht="30" customHeight="1" spans="1:11">
      <c r="A34" s="16" t="s">
        <v>188</v>
      </c>
      <c r="B34" s="25">
        <v>615.63</v>
      </c>
      <c r="C34" s="25">
        <v>184.45</v>
      </c>
      <c r="D34" s="31">
        <f t="shared" si="3"/>
        <v>800.08</v>
      </c>
      <c r="E34" s="16" t="s">
        <v>143</v>
      </c>
      <c r="F34" s="16" t="s">
        <v>183</v>
      </c>
      <c r="G34" s="16" t="s">
        <v>179</v>
      </c>
      <c r="H34" s="16" t="s">
        <v>174</v>
      </c>
      <c r="I34" s="16" t="s">
        <v>175</v>
      </c>
      <c r="J34" s="16" t="s">
        <v>176</v>
      </c>
      <c r="K34" s="16" t="s">
        <v>0</v>
      </c>
    </row>
    <row r="35" ht="30" customHeight="1" spans="1:11">
      <c r="A35" s="16" t="s">
        <v>189</v>
      </c>
      <c r="B35" s="25">
        <v>340</v>
      </c>
      <c r="C35" s="25">
        <v>113.59</v>
      </c>
      <c r="D35" s="31">
        <f t="shared" si="3"/>
        <v>453.59</v>
      </c>
      <c r="E35" s="16" t="s">
        <v>143</v>
      </c>
      <c r="F35" s="16" t="s">
        <v>190</v>
      </c>
      <c r="G35" s="16" t="s">
        <v>191</v>
      </c>
      <c r="H35" s="16" t="s">
        <v>174</v>
      </c>
      <c r="I35" s="16" t="s">
        <v>175</v>
      </c>
      <c r="J35" s="16" t="s">
        <v>176</v>
      </c>
      <c r="K35" s="16" t="s">
        <v>0</v>
      </c>
    </row>
    <row r="36" ht="30" customHeight="1" spans="1:11">
      <c r="A36" s="16" t="s">
        <v>192</v>
      </c>
      <c r="B36" s="25">
        <v>175.36</v>
      </c>
      <c r="C36" s="25">
        <v>-168.35</v>
      </c>
      <c r="D36" s="31">
        <f t="shared" si="3"/>
        <v>7.01000000000002</v>
      </c>
      <c r="E36" s="16" t="s">
        <v>143</v>
      </c>
      <c r="F36" s="16" t="s">
        <v>190</v>
      </c>
      <c r="G36" s="16" t="s">
        <v>191</v>
      </c>
      <c r="H36" s="16" t="s">
        <v>174</v>
      </c>
      <c r="I36" s="16" t="s">
        <v>175</v>
      </c>
      <c r="J36" s="16" t="s">
        <v>176</v>
      </c>
      <c r="K36" s="16" t="s">
        <v>0</v>
      </c>
    </row>
    <row r="37" ht="30" customHeight="1" spans="1:11">
      <c r="A37" s="16" t="s">
        <v>193</v>
      </c>
      <c r="B37" s="25">
        <v>279.4</v>
      </c>
      <c r="C37" s="25">
        <v>195.68</v>
      </c>
      <c r="D37" s="31">
        <f t="shared" si="3"/>
        <v>475.08</v>
      </c>
      <c r="E37" s="16" t="s">
        <v>143</v>
      </c>
      <c r="F37" s="16" t="s">
        <v>194</v>
      </c>
      <c r="G37" s="16" t="s">
        <v>195</v>
      </c>
      <c r="H37" s="16" t="s">
        <v>174</v>
      </c>
      <c r="I37" s="16" t="s">
        <v>175</v>
      </c>
      <c r="J37" s="16" t="s">
        <v>176</v>
      </c>
      <c r="K37" s="16" t="s">
        <v>0</v>
      </c>
    </row>
    <row r="38" ht="30" customHeight="1" spans="1:11">
      <c r="A38" s="16" t="s">
        <v>196</v>
      </c>
      <c r="B38" s="25">
        <v>290</v>
      </c>
      <c r="C38" s="25">
        <v>-278.4</v>
      </c>
      <c r="D38" s="31">
        <f t="shared" si="3"/>
        <v>11.6</v>
      </c>
      <c r="E38" s="16" t="s">
        <v>143</v>
      </c>
      <c r="F38" s="16" t="s">
        <v>194</v>
      </c>
      <c r="G38" s="16" t="s">
        <v>195</v>
      </c>
      <c r="H38" s="16" t="s">
        <v>174</v>
      </c>
      <c r="I38" s="16" t="s">
        <v>175</v>
      </c>
      <c r="J38" s="16" t="s">
        <v>176</v>
      </c>
      <c r="K38" s="16" t="s">
        <v>0</v>
      </c>
    </row>
    <row r="39" ht="30" customHeight="1" spans="1:11">
      <c r="A39" s="16" t="s">
        <v>197</v>
      </c>
      <c r="B39" s="25">
        <v>1725</v>
      </c>
      <c r="C39" s="25">
        <v>-81.97</v>
      </c>
      <c r="D39" s="31">
        <f t="shared" si="3"/>
        <v>1643.03</v>
      </c>
      <c r="E39" s="16" t="s">
        <v>143</v>
      </c>
      <c r="F39" s="16" t="s">
        <v>178</v>
      </c>
      <c r="G39" s="16" t="s">
        <v>179</v>
      </c>
      <c r="H39" s="16" t="s">
        <v>174</v>
      </c>
      <c r="I39" s="16" t="s">
        <v>175</v>
      </c>
      <c r="J39" s="16" t="s">
        <v>176</v>
      </c>
      <c r="K39" s="16" t="s">
        <v>0</v>
      </c>
    </row>
    <row r="40" ht="30" customHeight="1" spans="1:11">
      <c r="A40" s="16" t="s">
        <v>198</v>
      </c>
      <c r="B40" s="25">
        <v>1285.11</v>
      </c>
      <c r="C40" s="25">
        <v>-52.7</v>
      </c>
      <c r="D40" s="31">
        <f t="shared" si="3"/>
        <v>1232.41</v>
      </c>
      <c r="E40" s="16" t="s">
        <v>143</v>
      </c>
      <c r="F40" s="16" t="s">
        <v>199</v>
      </c>
      <c r="G40" s="16" t="s">
        <v>200</v>
      </c>
      <c r="H40" s="16" t="s">
        <v>201</v>
      </c>
      <c r="I40" s="16" t="s">
        <v>202</v>
      </c>
      <c r="J40" s="16" t="s">
        <v>176</v>
      </c>
      <c r="K40" s="16" t="s">
        <v>0</v>
      </c>
    </row>
    <row r="41" ht="30" customHeight="1" spans="1:11">
      <c r="A41" s="16" t="s">
        <v>203</v>
      </c>
      <c r="B41" s="25">
        <v>2889.66</v>
      </c>
      <c r="C41" s="25">
        <v>-101.45</v>
      </c>
      <c r="D41" s="31">
        <f t="shared" si="3"/>
        <v>2788.21</v>
      </c>
      <c r="E41" s="16" t="s">
        <v>143</v>
      </c>
      <c r="F41" s="16" t="s">
        <v>204</v>
      </c>
      <c r="G41" s="16" t="s">
        <v>205</v>
      </c>
      <c r="H41" s="16" t="s">
        <v>201</v>
      </c>
      <c r="I41" s="16" t="s">
        <v>202</v>
      </c>
      <c r="J41" s="16" t="s">
        <v>176</v>
      </c>
      <c r="K41" s="16" t="s">
        <v>0</v>
      </c>
    </row>
    <row r="42" ht="30" customHeight="1" spans="1:11">
      <c r="A42" s="16" t="s">
        <v>206</v>
      </c>
      <c r="B42" s="25">
        <v>731.99</v>
      </c>
      <c r="C42" s="25">
        <v>0</v>
      </c>
      <c r="D42" s="31">
        <f t="shared" si="3"/>
        <v>731.99</v>
      </c>
      <c r="E42" s="16" t="s">
        <v>143</v>
      </c>
      <c r="F42" s="16" t="s">
        <v>207</v>
      </c>
      <c r="G42" s="16" t="s">
        <v>208</v>
      </c>
      <c r="H42" s="16" t="s">
        <v>209</v>
      </c>
      <c r="I42" s="16" t="s">
        <v>210</v>
      </c>
      <c r="J42" s="16" t="s">
        <v>176</v>
      </c>
      <c r="K42" s="16" t="s">
        <v>0</v>
      </c>
    </row>
    <row r="43" ht="30" customHeight="1" spans="1:11">
      <c r="A43" s="16" t="s">
        <v>211</v>
      </c>
      <c r="B43" s="25">
        <v>224.64</v>
      </c>
      <c r="C43" s="25">
        <v>69.36</v>
      </c>
      <c r="D43" s="31">
        <f t="shared" si="3"/>
        <v>294</v>
      </c>
      <c r="E43" s="16" t="s">
        <v>143</v>
      </c>
      <c r="F43" s="16" t="s">
        <v>212</v>
      </c>
      <c r="G43" s="16" t="s">
        <v>213</v>
      </c>
      <c r="H43" s="16" t="s">
        <v>201</v>
      </c>
      <c r="I43" s="16" t="s">
        <v>202</v>
      </c>
      <c r="J43" s="16" t="s">
        <v>176</v>
      </c>
      <c r="K43" s="16" t="s">
        <v>0</v>
      </c>
    </row>
    <row r="44" ht="30" customHeight="1" spans="1:11">
      <c r="A44" s="16" t="s">
        <v>214</v>
      </c>
      <c r="B44" s="25">
        <v>673</v>
      </c>
      <c r="C44" s="25">
        <v>-71.72</v>
      </c>
      <c r="D44" s="31">
        <f t="shared" si="3"/>
        <v>601.28</v>
      </c>
      <c r="E44" s="16" t="s">
        <v>143</v>
      </c>
      <c r="F44" s="16" t="s">
        <v>215</v>
      </c>
      <c r="G44" s="16" t="s">
        <v>216</v>
      </c>
      <c r="H44" s="16" t="s">
        <v>201</v>
      </c>
      <c r="I44" s="16" t="s">
        <v>202</v>
      </c>
      <c r="J44" s="16" t="s">
        <v>176</v>
      </c>
      <c r="K44" s="16" t="s">
        <v>0</v>
      </c>
    </row>
    <row r="45" ht="30" customHeight="1" spans="1:11">
      <c r="A45" s="16" t="s">
        <v>217</v>
      </c>
      <c r="B45" s="25">
        <v>166</v>
      </c>
      <c r="C45" s="25">
        <v>-34</v>
      </c>
      <c r="D45" s="31">
        <f t="shared" si="3"/>
        <v>132</v>
      </c>
      <c r="E45" s="16" t="s">
        <v>143</v>
      </c>
      <c r="F45" s="16" t="s">
        <v>218</v>
      </c>
      <c r="G45" s="16" t="s">
        <v>219</v>
      </c>
      <c r="H45" s="16" t="s">
        <v>201</v>
      </c>
      <c r="I45" s="16" t="s">
        <v>202</v>
      </c>
      <c r="J45" s="16" t="s">
        <v>176</v>
      </c>
      <c r="K45" s="16" t="s">
        <v>0</v>
      </c>
    </row>
    <row r="46" ht="30" customHeight="1" spans="1:11">
      <c r="A46" s="16" t="s">
        <v>220</v>
      </c>
      <c r="B46" s="25">
        <v>0.9</v>
      </c>
      <c r="C46" s="25">
        <v>53.84</v>
      </c>
      <c r="D46" s="31">
        <f t="shared" si="3"/>
        <v>54.74</v>
      </c>
      <c r="E46" s="16" t="s">
        <v>143</v>
      </c>
      <c r="F46" s="16" t="s">
        <v>221</v>
      </c>
      <c r="G46" s="16" t="s">
        <v>222</v>
      </c>
      <c r="H46" s="16" t="s">
        <v>201</v>
      </c>
      <c r="I46" s="16" t="s">
        <v>202</v>
      </c>
      <c r="J46" s="16" t="s">
        <v>176</v>
      </c>
      <c r="K46" s="16" t="s">
        <v>0</v>
      </c>
    </row>
    <row r="47" ht="30" customHeight="1" spans="1:11">
      <c r="A47" s="16" t="s">
        <v>223</v>
      </c>
      <c r="B47" s="25">
        <v>0</v>
      </c>
      <c r="C47" s="25">
        <v>0</v>
      </c>
      <c r="D47" s="31">
        <f t="shared" si="3"/>
        <v>0</v>
      </c>
      <c r="E47" s="16" t="s">
        <v>140</v>
      </c>
      <c r="F47" s="16" t="s">
        <v>0</v>
      </c>
      <c r="G47" s="16" t="s">
        <v>0</v>
      </c>
      <c r="H47" s="16" t="s">
        <v>0</v>
      </c>
      <c r="I47" s="16" t="s">
        <v>0</v>
      </c>
      <c r="J47" s="16" t="s">
        <v>0</v>
      </c>
      <c r="K47" s="16" t="s">
        <v>0</v>
      </c>
    </row>
    <row r="48" ht="30" customHeight="1" spans="1:11">
      <c r="A48" s="16" t="s">
        <v>224</v>
      </c>
      <c r="B48" s="25">
        <v>200.84</v>
      </c>
      <c r="C48" s="25">
        <v>30.58</v>
      </c>
      <c r="D48" s="31">
        <f t="shared" si="3"/>
        <v>231.42</v>
      </c>
      <c r="E48" s="16" t="s">
        <v>143</v>
      </c>
      <c r="F48" s="16" t="s">
        <v>225</v>
      </c>
      <c r="G48" s="16" t="s">
        <v>226</v>
      </c>
      <c r="H48" s="16" t="s">
        <v>201</v>
      </c>
      <c r="I48" s="16" t="s">
        <v>202</v>
      </c>
      <c r="J48" s="16" t="s">
        <v>176</v>
      </c>
      <c r="K48" s="16" t="s">
        <v>0</v>
      </c>
    </row>
    <row r="49" ht="30" customHeight="1" spans="1:11">
      <c r="A49" s="16" t="s">
        <v>227</v>
      </c>
      <c r="B49" s="25">
        <v>744.07</v>
      </c>
      <c r="C49" s="25">
        <v>36.15</v>
      </c>
      <c r="D49" s="31">
        <f t="shared" si="3"/>
        <v>780.22</v>
      </c>
      <c r="E49" s="16" t="s">
        <v>143</v>
      </c>
      <c r="F49" s="16" t="s">
        <v>228</v>
      </c>
      <c r="G49" s="16" t="s">
        <v>229</v>
      </c>
      <c r="H49" s="16" t="s">
        <v>201</v>
      </c>
      <c r="I49" s="16" t="s">
        <v>202</v>
      </c>
      <c r="J49" s="16" t="s">
        <v>176</v>
      </c>
      <c r="K49" s="16" t="s">
        <v>0</v>
      </c>
    </row>
    <row r="50" ht="30" customHeight="1" spans="1:11">
      <c r="A50" s="16" t="s">
        <v>230</v>
      </c>
      <c r="B50" s="25">
        <v>173.05</v>
      </c>
      <c r="C50" s="25">
        <v>0</v>
      </c>
      <c r="D50" s="31">
        <f t="shared" si="3"/>
        <v>173.05</v>
      </c>
      <c r="E50" s="16" t="s">
        <v>143</v>
      </c>
      <c r="F50" s="16" t="s">
        <v>231</v>
      </c>
      <c r="G50" s="16" t="s">
        <v>232</v>
      </c>
      <c r="H50" s="16" t="s">
        <v>201</v>
      </c>
      <c r="I50" s="16" t="s">
        <v>202</v>
      </c>
      <c r="J50" s="16" t="s">
        <v>176</v>
      </c>
      <c r="K50" s="16" t="s">
        <v>0</v>
      </c>
    </row>
    <row r="51" ht="30" customHeight="1" spans="1:11">
      <c r="A51" s="16" t="s">
        <v>233</v>
      </c>
      <c r="B51" s="25">
        <v>1163.72</v>
      </c>
      <c r="C51" s="25">
        <v>-12.91</v>
      </c>
      <c r="D51" s="31">
        <f t="shared" si="3"/>
        <v>1150.81</v>
      </c>
      <c r="E51" s="16" t="s">
        <v>143</v>
      </c>
      <c r="F51" s="16" t="s">
        <v>234</v>
      </c>
      <c r="G51" s="16" t="s">
        <v>235</v>
      </c>
      <c r="H51" s="16" t="s">
        <v>180</v>
      </c>
      <c r="I51" s="16" t="s">
        <v>181</v>
      </c>
      <c r="J51" s="16" t="s">
        <v>176</v>
      </c>
      <c r="K51" s="16" t="s">
        <v>0</v>
      </c>
    </row>
    <row r="52" ht="30" customHeight="1" spans="1:11">
      <c r="A52" s="16" t="s">
        <v>236</v>
      </c>
      <c r="B52" s="25">
        <v>21.84</v>
      </c>
      <c r="C52" s="25">
        <v>77.5</v>
      </c>
      <c r="D52" s="31">
        <f t="shared" si="3"/>
        <v>99.34</v>
      </c>
      <c r="E52" s="16" t="s">
        <v>143</v>
      </c>
      <c r="F52" s="16" t="s">
        <v>237</v>
      </c>
      <c r="G52" s="16" t="s">
        <v>238</v>
      </c>
      <c r="H52" s="16" t="s">
        <v>201</v>
      </c>
      <c r="I52" s="16" t="s">
        <v>202</v>
      </c>
      <c r="J52" s="16" t="s">
        <v>176</v>
      </c>
      <c r="K52" s="16" t="s">
        <v>0</v>
      </c>
    </row>
    <row r="53" ht="30" customHeight="1" spans="1:11">
      <c r="A53" s="16" t="s">
        <v>239</v>
      </c>
      <c r="B53" s="25">
        <v>17.97</v>
      </c>
      <c r="C53" s="25">
        <v>-9.37</v>
      </c>
      <c r="D53" s="31">
        <f t="shared" si="3"/>
        <v>8.6</v>
      </c>
      <c r="E53" s="16" t="s">
        <v>143</v>
      </c>
      <c r="F53" s="16" t="s">
        <v>237</v>
      </c>
      <c r="G53" s="16" t="s">
        <v>238</v>
      </c>
      <c r="H53" s="16" t="s">
        <v>201</v>
      </c>
      <c r="I53" s="16" t="s">
        <v>202</v>
      </c>
      <c r="J53" s="16" t="s">
        <v>176</v>
      </c>
      <c r="K53" s="16" t="s">
        <v>0</v>
      </c>
    </row>
    <row r="54" ht="30" customHeight="1" spans="1:11">
      <c r="A54" s="16" t="s">
        <v>240</v>
      </c>
      <c r="B54" s="25">
        <v>1450.04</v>
      </c>
      <c r="C54" s="25">
        <v>-200.86</v>
      </c>
      <c r="D54" s="31">
        <f t="shared" si="3"/>
        <v>1249.18</v>
      </c>
      <c r="E54" s="16" t="s">
        <v>143</v>
      </c>
      <c r="F54" s="16" t="s">
        <v>241</v>
      </c>
      <c r="G54" s="16" t="s">
        <v>242</v>
      </c>
      <c r="H54" s="16" t="s">
        <v>180</v>
      </c>
      <c r="I54" s="16" t="s">
        <v>181</v>
      </c>
      <c r="J54" s="16" t="s">
        <v>176</v>
      </c>
      <c r="K54" s="16" t="s">
        <v>0</v>
      </c>
    </row>
    <row r="55" ht="30" customHeight="1" spans="1:11">
      <c r="A55" s="16" t="s">
        <v>243</v>
      </c>
      <c r="B55" s="25">
        <v>214.56</v>
      </c>
      <c r="C55" s="25">
        <v>10.31</v>
      </c>
      <c r="D55" s="31">
        <f t="shared" si="3"/>
        <v>224.87</v>
      </c>
      <c r="E55" s="16" t="s">
        <v>143</v>
      </c>
      <c r="F55" s="16" t="s">
        <v>244</v>
      </c>
      <c r="G55" s="16" t="s">
        <v>245</v>
      </c>
      <c r="H55" s="16" t="s">
        <v>201</v>
      </c>
      <c r="I55" s="16" t="s">
        <v>202</v>
      </c>
      <c r="J55" s="16" t="s">
        <v>176</v>
      </c>
      <c r="K55" s="16" t="s">
        <v>0</v>
      </c>
    </row>
    <row r="56" ht="30" customHeight="1" spans="1:11">
      <c r="A56" s="16" t="s">
        <v>246</v>
      </c>
      <c r="B56" s="25">
        <v>110</v>
      </c>
      <c r="C56" s="25">
        <v>-110</v>
      </c>
      <c r="D56" s="31">
        <f t="shared" si="3"/>
        <v>0</v>
      </c>
      <c r="E56" s="16" t="s">
        <v>143</v>
      </c>
      <c r="F56" s="16" t="s">
        <v>247</v>
      </c>
      <c r="G56" s="16" t="s">
        <v>248</v>
      </c>
      <c r="H56" s="16" t="s">
        <v>201</v>
      </c>
      <c r="I56" s="16" t="s">
        <v>202</v>
      </c>
      <c r="J56" s="16" t="s">
        <v>176</v>
      </c>
      <c r="K56" s="16" t="s">
        <v>0</v>
      </c>
    </row>
    <row r="57" ht="30" customHeight="1" spans="1:11">
      <c r="A57" s="16" t="s">
        <v>249</v>
      </c>
      <c r="B57" s="25">
        <v>180</v>
      </c>
      <c r="C57" s="25">
        <v>-119.05</v>
      </c>
      <c r="D57" s="31">
        <f t="shared" si="3"/>
        <v>60.95</v>
      </c>
      <c r="E57" s="16" t="s">
        <v>143</v>
      </c>
      <c r="F57" s="16" t="s">
        <v>250</v>
      </c>
      <c r="G57" s="16" t="s">
        <v>251</v>
      </c>
      <c r="H57" s="16" t="s">
        <v>201</v>
      </c>
      <c r="I57" s="16" t="s">
        <v>202</v>
      </c>
      <c r="J57" s="16" t="s">
        <v>176</v>
      </c>
      <c r="K57" s="16" t="s">
        <v>0</v>
      </c>
    </row>
    <row r="58" ht="30" customHeight="1" spans="1:11">
      <c r="A58" s="16" t="s">
        <v>252</v>
      </c>
      <c r="B58" s="25">
        <v>7</v>
      </c>
      <c r="C58" s="25">
        <v>5</v>
      </c>
      <c r="D58" s="31">
        <f t="shared" si="3"/>
        <v>12</v>
      </c>
      <c r="E58" s="16" t="s">
        <v>143</v>
      </c>
      <c r="F58" s="16" t="s">
        <v>253</v>
      </c>
      <c r="G58" s="16" t="s">
        <v>254</v>
      </c>
      <c r="H58" s="16" t="s">
        <v>201</v>
      </c>
      <c r="I58" s="16" t="s">
        <v>202</v>
      </c>
      <c r="J58" s="16" t="s">
        <v>176</v>
      </c>
      <c r="K58" s="16" t="s">
        <v>0</v>
      </c>
    </row>
    <row r="59" ht="30" customHeight="1" spans="1:11">
      <c r="A59" s="16" t="s">
        <v>255</v>
      </c>
      <c r="B59" s="25">
        <v>39.84</v>
      </c>
      <c r="C59" s="25">
        <v>-7</v>
      </c>
      <c r="D59" s="31">
        <f t="shared" si="3"/>
        <v>32.84</v>
      </c>
      <c r="E59" s="16" t="s">
        <v>143</v>
      </c>
      <c r="F59" s="16" t="s">
        <v>256</v>
      </c>
      <c r="G59" s="16" t="s">
        <v>257</v>
      </c>
      <c r="H59" s="16" t="s">
        <v>201</v>
      </c>
      <c r="I59" s="16" t="s">
        <v>202</v>
      </c>
      <c r="J59" s="16" t="s">
        <v>176</v>
      </c>
      <c r="K59" s="16" t="s">
        <v>0</v>
      </c>
    </row>
    <row r="60" ht="30" customHeight="1" spans="1:11">
      <c r="A60" s="16" t="s">
        <v>258</v>
      </c>
      <c r="B60" s="25">
        <f>SUM(B61:B63)</f>
        <v>3875</v>
      </c>
      <c r="C60" s="25">
        <f>SUM(C61:C63)</f>
        <v>311.6</v>
      </c>
      <c r="D60" s="25">
        <f>SUM(D61:D63)</f>
        <v>4186.6</v>
      </c>
      <c r="E60" s="16" t="s">
        <v>140</v>
      </c>
      <c r="F60" s="16" t="s">
        <v>0</v>
      </c>
      <c r="G60" s="16" t="s">
        <v>0</v>
      </c>
      <c r="H60" s="16" t="s">
        <v>0</v>
      </c>
      <c r="I60" s="16" t="s">
        <v>0</v>
      </c>
      <c r="J60" s="16" t="s">
        <v>0</v>
      </c>
      <c r="K60" s="16" t="s">
        <v>0</v>
      </c>
    </row>
    <row r="61" ht="30" customHeight="1" spans="1:11">
      <c r="A61" s="16" t="s">
        <v>259</v>
      </c>
      <c r="B61" s="25">
        <v>185</v>
      </c>
      <c r="C61" s="25">
        <v>0</v>
      </c>
      <c r="D61" s="31">
        <f t="shared" ref="D61:D63" si="4">B61+C61</f>
        <v>185</v>
      </c>
      <c r="E61" s="16" t="s">
        <v>143</v>
      </c>
      <c r="F61" s="16" t="s">
        <v>260</v>
      </c>
      <c r="G61" s="16" t="s">
        <v>261</v>
      </c>
      <c r="H61" s="16" t="s">
        <v>180</v>
      </c>
      <c r="I61" s="16" t="s">
        <v>181</v>
      </c>
      <c r="J61" s="16" t="s">
        <v>176</v>
      </c>
      <c r="K61" s="16" t="s">
        <v>0</v>
      </c>
    </row>
    <row r="62" ht="30" customHeight="1" spans="1:11">
      <c r="A62" s="16" t="s">
        <v>262</v>
      </c>
      <c r="B62" s="25">
        <v>76</v>
      </c>
      <c r="C62" s="25">
        <v>0.3</v>
      </c>
      <c r="D62" s="31">
        <f t="shared" si="4"/>
        <v>76.3</v>
      </c>
      <c r="E62" s="16" t="s">
        <v>143</v>
      </c>
      <c r="F62" s="16" t="s">
        <v>263</v>
      </c>
      <c r="G62" s="16" t="s">
        <v>264</v>
      </c>
      <c r="H62" s="16" t="s">
        <v>209</v>
      </c>
      <c r="I62" s="16" t="s">
        <v>265</v>
      </c>
      <c r="J62" s="16" t="s">
        <v>176</v>
      </c>
      <c r="K62" s="16" t="s">
        <v>0</v>
      </c>
    </row>
    <row r="63" ht="30" customHeight="1" spans="1:11">
      <c r="A63" s="16" t="s">
        <v>266</v>
      </c>
      <c r="B63" s="25">
        <v>3614</v>
      </c>
      <c r="C63" s="25">
        <v>311.3</v>
      </c>
      <c r="D63" s="31">
        <f t="shared" si="4"/>
        <v>3925.3</v>
      </c>
      <c r="E63" s="16" t="s">
        <v>143</v>
      </c>
      <c r="F63" s="16" t="s">
        <v>267</v>
      </c>
      <c r="G63" s="16" t="s">
        <v>268</v>
      </c>
      <c r="H63" s="16" t="s">
        <v>209</v>
      </c>
      <c r="I63" s="16" t="s">
        <v>210</v>
      </c>
      <c r="J63" s="16" t="s">
        <v>176</v>
      </c>
      <c r="K63" s="16" t="s">
        <v>0</v>
      </c>
    </row>
    <row r="64" ht="30" customHeight="1" spans="1:11">
      <c r="A64" s="16" t="s">
        <v>269</v>
      </c>
      <c r="B64" s="25">
        <f>SUM(B65:B69)</f>
        <v>430</v>
      </c>
      <c r="C64" s="25">
        <f>SUM(C65:C69)</f>
        <v>-278</v>
      </c>
      <c r="D64" s="25">
        <f>SUM(D65:D69)</f>
        <v>152</v>
      </c>
      <c r="E64" s="16" t="s">
        <v>140</v>
      </c>
      <c r="F64" s="16" t="s">
        <v>0</v>
      </c>
      <c r="G64" s="16" t="s">
        <v>0</v>
      </c>
      <c r="H64" s="16" t="s">
        <v>0</v>
      </c>
      <c r="I64" s="16" t="s">
        <v>0</v>
      </c>
      <c r="J64" s="16" t="s">
        <v>0</v>
      </c>
      <c r="K64" s="16" t="s">
        <v>0</v>
      </c>
    </row>
    <row r="65" ht="30" customHeight="1" spans="1:11">
      <c r="A65" s="16" t="s">
        <v>270</v>
      </c>
      <c r="B65" s="25">
        <v>0</v>
      </c>
      <c r="C65" s="25">
        <v>0</v>
      </c>
      <c r="D65" s="31">
        <f t="shared" ref="D65:D69" si="5">B65+C65</f>
        <v>0</v>
      </c>
      <c r="E65" s="16" t="s">
        <v>143</v>
      </c>
      <c r="F65" s="16" t="s">
        <v>0</v>
      </c>
      <c r="G65" s="16" t="s">
        <v>0</v>
      </c>
      <c r="H65" s="16" t="s">
        <v>0</v>
      </c>
      <c r="I65" s="16" t="s">
        <v>0</v>
      </c>
      <c r="J65" s="16" t="s">
        <v>0</v>
      </c>
      <c r="K65" s="16" t="s">
        <v>0</v>
      </c>
    </row>
    <row r="66" ht="30" customHeight="1" spans="1:11">
      <c r="A66" s="16" t="s">
        <v>271</v>
      </c>
      <c r="B66" s="25">
        <v>0</v>
      </c>
      <c r="C66" s="25">
        <v>0</v>
      </c>
      <c r="D66" s="31">
        <f t="shared" si="5"/>
        <v>0</v>
      </c>
      <c r="E66" s="16" t="s">
        <v>143</v>
      </c>
      <c r="F66" s="16" t="s">
        <v>0</v>
      </c>
      <c r="G66" s="16" t="s">
        <v>0</v>
      </c>
      <c r="H66" s="16" t="s">
        <v>0</v>
      </c>
      <c r="I66" s="16" t="s">
        <v>0</v>
      </c>
      <c r="J66" s="16" t="s">
        <v>0</v>
      </c>
      <c r="K66" s="16" t="s">
        <v>0</v>
      </c>
    </row>
    <row r="67" ht="30" customHeight="1" spans="1:11">
      <c r="A67" s="16" t="s">
        <v>272</v>
      </c>
      <c r="B67" s="25">
        <v>0</v>
      </c>
      <c r="C67" s="25">
        <v>0</v>
      </c>
      <c r="D67" s="31">
        <f t="shared" si="5"/>
        <v>0</v>
      </c>
      <c r="E67" s="16" t="s">
        <v>143</v>
      </c>
      <c r="F67" s="16" t="s">
        <v>0</v>
      </c>
      <c r="G67" s="16" t="s">
        <v>0</v>
      </c>
      <c r="H67" s="16" t="s">
        <v>0</v>
      </c>
      <c r="I67" s="16" t="s">
        <v>0</v>
      </c>
      <c r="J67" s="16" t="s">
        <v>0</v>
      </c>
      <c r="K67" s="16" t="s">
        <v>0</v>
      </c>
    </row>
    <row r="68" ht="30" customHeight="1" spans="1:11">
      <c r="A68" s="16" t="s">
        <v>273</v>
      </c>
      <c r="B68" s="25">
        <v>0</v>
      </c>
      <c r="C68" s="25">
        <v>0</v>
      </c>
      <c r="D68" s="31">
        <f t="shared" si="5"/>
        <v>0</v>
      </c>
      <c r="E68" s="16" t="s">
        <v>143</v>
      </c>
      <c r="F68" s="16" t="s">
        <v>0</v>
      </c>
      <c r="G68" s="16" t="s">
        <v>0</v>
      </c>
      <c r="H68" s="16" t="s">
        <v>0</v>
      </c>
      <c r="I68" s="16" t="s">
        <v>0</v>
      </c>
      <c r="J68" s="16" t="s">
        <v>0</v>
      </c>
      <c r="K68" s="16" t="s">
        <v>0</v>
      </c>
    </row>
    <row r="69" ht="30" customHeight="1" spans="1:11">
      <c r="A69" s="16" t="s">
        <v>274</v>
      </c>
      <c r="B69" s="25">
        <v>430</v>
      </c>
      <c r="C69" s="25">
        <v>-278</v>
      </c>
      <c r="D69" s="31">
        <f t="shared" si="5"/>
        <v>152</v>
      </c>
      <c r="E69" s="16" t="s">
        <v>143</v>
      </c>
      <c r="F69" s="16" t="s">
        <v>275</v>
      </c>
      <c r="G69" s="16" t="s">
        <v>276</v>
      </c>
      <c r="H69" s="16" t="s">
        <v>277</v>
      </c>
      <c r="I69" s="16" t="s">
        <v>278</v>
      </c>
      <c r="J69" s="16" t="s">
        <v>176</v>
      </c>
      <c r="K69" s="16" t="s">
        <v>0</v>
      </c>
    </row>
    <row r="70" ht="30" customHeight="1" spans="1:11">
      <c r="A70" s="16" t="s">
        <v>279</v>
      </c>
      <c r="B70" s="25">
        <f>SUM(B71:B88)</f>
        <v>2984.18</v>
      </c>
      <c r="C70" s="25">
        <f>SUM(C71:C88)</f>
        <v>-344.67</v>
      </c>
      <c r="D70" s="25">
        <f>SUM(D71:D88)</f>
        <v>2639.51</v>
      </c>
      <c r="E70" s="16" t="s">
        <v>140</v>
      </c>
      <c r="F70" s="16" t="s">
        <v>0</v>
      </c>
      <c r="G70" s="16" t="s">
        <v>0</v>
      </c>
      <c r="H70" s="16" t="s">
        <v>0</v>
      </c>
      <c r="I70" s="16" t="s">
        <v>0</v>
      </c>
      <c r="J70" s="16" t="s">
        <v>0</v>
      </c>
      <c r="K70" s="16" t="s">
        <v>0</v>
      </c>
    </row>
    <row r="71" ht="30" customHeight="1" spans="1:11">
      <c r="A71" s="16" t="s">
        <v>280</v>
      </c>
      <c r="B71" s="25">
        <v>213.84</v>
      </c>
      <c r="C71" s="25">
        <v>-35.54</v>
      </c>
      <c r="D71" s="31">
        <f t="shared" ref="D71:D88" si="6">B71+C71</f>
        <v>178.3</v>
      </c>
      <c r="E71" s="16" t="s">
        <v>143</v>
      </c>
      <c r="F71" s="16" t="s">
        <v>172</v>
      </c>
      <c r="G71" s="16" t="s">
        <v>173</v>
      </c>
      <c r="H71" s="16" t="s">
        <v>174</v>
      </c>
      <c r="I71" s="16" t="s">
        <v>175</v>
      </c>
      <c r="J71" s="16" t="s">
        <v>176</v>
      </c>
      <c r="K71" s="16" t="s">
        <v>0</v>
      </c>
    </row>
    <row r="72" ht="30" customHeight="1" spans="1:11">
      <c r="A72" s="16" t="s">
        <v>281</v>
      </c>
      <c r="B72" s="25">
        <v>189.43</v>
      </c>
      <c r="C72" s="25">
        <v>5.8</v>
      </c>
      <c r="D72" s="31">
        <f t="shared" si="6"/>
        <v>195.23</v>
      </c>
      <c r="E72" s="16" t="s">
        <v>143</v>
      </c>
      <c r="F72" s="16" t="s">
        <v>190</v>
      </c>
      <c r="G72" s="16" t="s">
        <v>191</v>
      </c>
      <c r="H72" s="16" t="s">
        <v>174</v>
      </c>
      <c r="I72" s="16" t="s">
        <v>175</v>
      </c>
      <c r="J72" s="16" t="s">
        <v>176</v>
      </c>
      <c r="K72" s="16" t="s">
        <v>0</v>
      </c>
    </row>
    <row r="73" ht="30" customHeight="1" spans="1:11">
      <c r="A73" s="16" t="s">
        <v>282</v>
      </c>
      <c r="B73" s="25">
        <v>95</v>
      </c>
      <c r="C73" s="25">
        <v>-8.23</v>
      </c>
      <c r="D73" s="31">
        <f t="shared" si="6"/>
        <v>86.77</v>
      </c>
      <c r="E73" s="16" t="s">
        <v>143</v>
      </c>
      <c r="F73" s="16" t="s">
        <v>194</v>
      </c>
      <c r="G73" s="16" t="s">
        <v>195</v>
      </c>
      <c r="H73" s="16" t="s">
        <v>174</v>
      </c>
      <c r="I73" s="16" t="s">
        <v>175</v>
      </c>
      <c r="J73" s="16" t="s">
        <v>176</v>
      </c>
      <c r="K73" s="16" t="s">
        <v>0</v>
      </c>
    </row>
    <row r="74" ht="30" customHeight="1" spans="1:11">
      <c r="A74" s="16" t="s">
        <v>283</v>
      </c>
      <c r="B74" s="25">
        <v>120.75</v>
      </c>
      <c r="C74" s="25">
        <v>30.92</v>
      </c>
      <c r="D74" s="31">
        <f t="shared" si="6"/>
        <v>151.67</v>
      </c>
      <c r="E74" s="16" t="s">
        <v>143</v>
      </c>
      <c r="F74" s="16" t="s">
        <v>284</v>
      </c>
      <c r="G74" s="16" t="s">
        <v>285</v>
      </c>
      <c r="H74" s="16" t="s">
        <v>174</v>
      </c>
      <c r="I74" s="16" t="s">
        <v>175</v>
      </c>
      <c r="J74" s="16" t="s">
        <v>176</v>
      </c>
      <c r="K74" s="16" t="s">
        <v>0</v>
      </c>
    </row>
    <row r="75" ht="30" customHeight="1" spans="1:11">
      <c r="A75" s="16" t="s">
        <v>286</v>
      </c>
      <c r="B75" s="25">
        <v>27</v>
      </c>
      <c r="C75" s="25">
        <v>0</v>
      </c>
      <c r="D75" s="31">
        <f t="shared" si="6"/>
        <v>27</v>
      </c>
      <c r="E75" s="16" t="s">
        <v>143</v>
      </c>
      <c r="F75" s="16" t="s">
        <v>194</v>
      </c>
      <c r="G75" s="16" t="s">
        <v>195</v>
      </c>
      <c r="H75" s="16" t="s">
        <v>174</v>
      </c>
      <c r="I75" s="16" t="s">
        <v>175</v>
      </c>
      <c r="J75" s="16" t="s">
        <v>176</v>
      </c>
      <c r="K75" s="16" t="s">
        <v>0</v>
      </c>
    </row>
    <row r="76" ht="30" customHeight="1" spans="1:11">
      <c r="A76" s="16" t="s">
        <v>287</v>
      </c>
      <c r="B76" s="25">
        <v>336.35</v>
      </c>
      <c r="C76" s="25">
        <v>0</v>
      </c>
      <c r="D76" s="31">
        <f t="shared" si="6"/>
        <v>336.35</v>
      </c>
      <c r="E76" s="16" t="s">
        <v>143</v>
      </c>
      <c r="F76" s="16" t="s">
        <v>172</v>
      </c>
      <c r="G76" s="16" t="s">
        <v>173</v>
      </c>
      <c r="H76" s="16" t="s">
        <v>174</v>
      </c>
      <c r="I76" s="16" t="s">
        <v>175</v>
      </c>
      <c r="J76" s="16" t="s">
        <v>176</v>
      </c>
      <c r="K76" s="16" t="s">
        <v>0</v>
      </c>
    </row>
    <row r="77" ht="30" customHeight="1" spans="1:11">
      <c r="A77" s="16" t="s">
        <v>288</v>
      </c>
      <c r="B77" s="25">
        <v>271.3</v>
      </c>
      <c r="C77" s="25">
        <v>0</v>
      </c>
      <c r="D77" s="31">
        <f t="shared" si="6"/>
        <v>271.3</v>
      </c>
      <c r="E77" s="16" t="s">
        <v>143</v>
      </c>
      <c r="F77" s="16" t="s">
        <v>190</v>
      </c>
      <c r="G77" s="16" t="s">
        <v>191</v>
      </c>
      <c r="H77" s="16" t="s">
        <v>174</v>
      </c>
      <c r="I77" s="16" t="s">
        <v>175</v>
      </c>
      <c r="J77" s="16" t="s">
        <v>176</v>
      </c>
      <c r="K77" s="16" t="s">
        <v>0</v>
      </c>
    </row>
    <row r="78" ht="30" customHeight="1" spans="1:11">
      <c r="A78" s="16" t="s">
        <v>289</v>
      </c>
      <c r="B78" s="25">
        <v>3</v>
      </c>
      <c r="C78" s="25">
        <v>-3</v>
      </c>
      <c r="D78" s="31">
        <f t="shared" si="6"/>
        <v>0</v>
      </c>
      <c r="E78" s="16" t="s">
        <v>143</v>
      </c>
      <c r="F78" s="16" t="s">
        <v>237</v>
      </c>
      <c r="G78" s="16" t="s">
        <v>238</v>
      </c>
      <c r="H78" s="16" t="s">
        <v>201</v>
      </c>
      <c r="I78" s="16" t="s">
        <v>202</v>
      </c>
      <c r="J78" s="16" t="s">
        <v>176</v>
      </c>
      <c r="K78" s="16" t="s">
        <v>0</v>
      </c>
    </row>
    <row r="79" ht="30" customHeight="1" spans="1:11">
      <c r="A79" s="16" t="s">
        <v>290</v>
      </c>
      <c r="B79" s="25">
        <v>1.95</v>
      </c>
      <c r="C79" s="25">
        <v>-0.39</v>
      </c>
      <c r="D79" s="31">
        <f t="shared" si="6"/>
        <v>1.56</v>
      </c>
      <c r="E79" s="16" t="s">
        <v>143</v>
      </c>
      <c r="F79" s="16" t="s">
        <v>237</v>
      </c>
      <c r="G79" s="16" t="s">
        <v>238</v>
      </c>
      <c r="H79" s="16" t="s">
        <v>201</v>
      </c>
      <c r="I79" s="16" t="s">
        <v>202</v>
      </c>
      <c r="J79" s="16" t="s">
        <v>176</v>
      </c>
      <c r="K79" s="16" t="s">
        <v>0</v>
      </c>
    </row>
    <row r="80" ht="30" customHeight="1" spans="1:11">
      <c r="A80" s="16" t="s">
        <v>291</v>
      </c>
      <c r="B80" s="25">
        <v>14.98</v>
      </c>
      <c r="C80" s="25">
        <v>-10.49</v>
      </c>
      <c r="D80" s="31">
        <f t="shared" si="6"/>
        <v>4.49</v>
      </c>
      <c r="E80" s="16" t="s">
        <v>143</v>
      </c>
      <c r="F80" s="16" t="s">
        <v>237</v>
      </c>
      <c r="G80" s="16" t="s">
        <v>238</v>
      </c>
      <c r="H80" s="16" t="s">
        <v>201</v>
      </c>
      <c r="I80" s="16" t="s">
        <v>202</v>
      </c>
      <c r="J80" s="16" t="s">
        <v>176</v>
      </c>
      <c r="K80" s="16" t="s">
        <v>0</v>
      </c>
    </row>
    <row r="81" ht="30" customHeight="1" spans="1:11">
      <c r="A81" s="16" t="s">
        <v>292</v>
      </c>
      <c r="B81" s="25">
        <v>463.57</v>
      </c>
      <c r="C81" s="25">
        <v>8.5</v>
      </c>
      <c r="D81" s="31">
        <f t="shared" si="6"/>
        <v>472.07</v>
      </c>
      <c r="E81" s="16" t="s">
        <v>143</v>
      </c>
      <c r="F81" s="16" t="s">
        <v>0</v>
      </c>
      <c r="G81" s="16" t="s">
        <v>0</v>
      </c>
      <c r="H81" s="16" t="s">
        <v>201</v>
      </c>
      <c r="I81" s="16" t="s">
        <v>202</v>
      </c>
      <c r="J81" s="16" t="s">
        <v>176</v>
      </c>
      <c r="K81" s="16" t="s">
        <v>0</v>
      </c>
    </row>
    <row r="82" ht="30" customHeight="1" spans="1:11">
      <c r="A82" s="16" t="s">
        <v>293</v>
      </c>
      <c r="B82" s="25">
        <v>0.12</v>
      </c>
      <c r="C82" s="25">
        <v>0.08</v>
      </c>
      <c r="D82" s="31">
        <f t="shared" si="6"/>
        <v>0.2</v>
      </c>
      <c r="E82" s="16" t="s">
        <v>143</v>
      </c>
      <c r="F82" s="16" t="s">
        <v>237</v>
      </c>
      <c r="G82" s="16" t="s">
        <v>238</v>
      </c>
      <c r="H82" s="16" t="s">
        <v>201</v>
      </c>
      <c r="I82" s="16" t="s">
        <v>202</v>
      </c>
      <c r="J82" s="16" t="s">
        <v>176</v>
      </c>
      <c r="K82" s="16" t="s">
        <v>0</v>
      </c>
    </row>
    <row r="83" ht="30" customHeight="1" spans="1:11">
      <c r="A83" s="16" t="s">
        <v>294</v>
      </c>
      <c r="B83" s="25">
        <v>16.7</v>
      </c>
      <c r="C83" s="25">
        <v>-11.69</v>
      </c>
      <c r="D83" s="31">
        <f t="shared" si="6"/>
        <v>5.01</v>
      </c>
      <c r="E83" s="16" t="s">
        <v>143</v>
      </c>
      <c r="F83" s="16" t="s">
        <v>237</v>
      </c>
      <c r="G83" s="16" t="s">
        <v>238</v>
      </c>
      <c r="H83" s="16" t="s">
        <v>201</v>
      </c>
      <c r="I83" s="16" t="s">
        <v>202</v>
      </c>
      <c r="J83" s="16" t="s">
        <v>176</v>
      </c>
      <c r="K83" s="16" t="s">
        <v>0</v>
      </c>
    </row>
    <row r="84" ht="30" customHeight="1" spans="1:11">
      <c r="A84" s="16" t="s">
        <v>295</v>
      </c>
      <c r="B84" s="25">
        <v>34.96</v>
      </c>
      <c r="C84" s="25">
        <v>0</v>
      </c>
      <c r="D84" s="31">
        <f t="shared" si="6"/>
        <v>34.96</v>
      </c>
      <c r="E84" s="16" t="s">
        <v>143</v>
      </c>
      <c r="F84" s="16" t="s">
        <v>237</v>
      </c>
      <c r="G84" s="16" t="s">
        <v>238</v>
      </c>
      <c r="H84" s="16" t="s">
        <v>201</v>
      </c>
      <c r="I84" s="16" t="s">
        <v>202</v>
      </c>
      <c r="J84" s="16" t="s">
        <v>176</v>
      </c>
      <c r="K84" s="16" t="s">
        <v>0</v>
      </c>
    </row>
    <row r="85" ht="30" customHeight="1" spans="1:11">
      <c r="A85" s="16" t="s">
        <v>296</v>
      </c>
      <c r="B85" s="25">
        <v>47.28</v>
      </c>
      <c r="C85" s="25">
        <v>-0.96</v>
      </c>
      <c r="D85" s="31">
        <f t="shared" si="6"/>
        <v>46.32</v>
      </c>
      <c r="E85" s="16" t="s">
        <v>143</v>
      </c>
      <c r="F85" s="16" t="s">
        <v>297</v>
      </c>
      <c r="G85" s="16" t="s">
        <v>298</v>
      </c>
      <c r="H85" s="16" t="s">
        <v>299</v>
      </c>
      <c r="I85" s="16" t="s">
        <v>300</v>
      </c>
      <c r="J85" s="16" t="s">
        <v>176</v>
      </c>
      <c r="K85" s="16" t="s">
        <v>0</v>
      </c>
    </row>
    <row r="86" ht="30" customHeight="1" spans="1:11">
      <c r="A86" s="16" t="s">
        <v>301</v>
      </c>
      <c r="B86" s="25">
        <v>1012</v>
      </c>
      <c r="C86" s="25">
        <v>-300</v>
      </c>
      <c r="D86" s="31">
        <f t="shared" si="6"/>
        <v>712</v>
      </c>
      <c r="E86" s="16" t="s">
        <v>143</v>
      </c>
      <c r="F86" s="16" t="s">
        <v>302</v>
      </c>
      <c r="G86" s="16" t="s">
        <v>303</v>
      </c>
      <c r="H86" s="16" t="s">
        <v>201</v>
      </c>
      <c r="I86" s="16" t="s">
        <v>202</v>
      </c>
      <c r="J86" s="16" t="s">
        <v>176</v>
      </c>
      <c r="K86" s="16" t="s">
        <v>0</v>
      </c>
    </row>
    <row r="87" ht="30" customHeight="1" spans="1:11">
      <c r="A87" s="16" t="s">
        <v>304</v>
      </c>
      <c r="B87" s="25">
        <v>135.95</v>
      </c>
      <c r="C87" s="25">
        <v>-19.67</v>
      </c>
      <c r="D87" s="31">
        <f t="shared" si="6"/>
        <v>116.28</v>
      </c>
      <c r="E87" s="16" t="s">
        <v>143</v>
      </c>
      <c r="F87" s="16" t="s">
        <v>305</v>
      </c>
      <c r="G87" s="16" t="s">
        <v>306</v>
      </c>
      <c r="H87" s="16" t="s">
        <v>307</v>
      </c>
      <c r="I87" s="16" t="s">
        <v>308</v>
      </c>
      <c r="J87" s="16" t="s">
        <v>176</v>
      </c>
      <c r="K87" s="16" t="s">
        <v>0</v>
      </c>
    </row>
    <row r="88" ht="30" customHeight="1" spans="1:11">
      <c r="A88" s="16" t="s">
        <v>309</v>
      </c>
      <c r="B88" s="25">
        <v>0</v>
      </c>
      <c r="C88" s="25">
        <v>0</v>
      </c>
      <c r="D88" s="31">
        <f t="shared" si="6"/>
        <v>0</v>
      </c>
      <c r="E88" s="16" t="s">
        <v>140</v>
      </c>
      <c r="F88" s="16" t="s">
        <v>0</v>
      </c>
      <c r="G88" s="16" t="s">
        <v>0</v>
      </c>
      <c r="H88" s="16" t="s">
        <v>0</v>
      </c>
      <c r="I88" s="16" t="s">
        <v>0</v>
      </c>
      <c r="J88" s="16" t="s">
        <v>0</v>
      </c>
      <c r="K88" s="16" t="s">
        <v>0</v>
      </c>
    </row>
    <row r="89" ht="30" hidden="1" customHeight="1" spans="1:11">
      <c r="A89" s="16" t="s">
        <v>310</v>
      </c>
      <c r="B89" s="25">
        <f>SUM(B90:B93)</f>
        <v>0</v>
      </c>
      <c r="C89" s="25">
        <f>SUM(C90:C93)</f>
        <v>0</v>
      </c>
      <c r="D89" s="25">
        <f>SUM(D90:D93)</f>
        <v>0</v>
      </c>
      <c r="E89" s="16" t="s">
        <v>140</v>
      </c>
      <c r="F89" s="16" t="s">
        <v>0</v>
      </c>
      <c r="G89" s="16" t="s">
        <v>0</v>
      </c>
      <c r="H89" s="16" t="s">
        <v>0</v>
      </c>
      <c r="I89" s="16" t="s">
        <v>0</v>
      </c>
      <c r="J89" s="16" t="s">
        <v>0</v>
      </c>
      <c r="K89" s="16" t="s">
        <v>0</v>
      </c>
    </row>
    <row r="90" ht="30" hidden="1" customHeight="1" spans="1:11">
      <c r="A90" s="16" t="s">
        <v>170</v>
      </c>
      <c r="B90" s="25">
        <v>0</v>
      </c>
      <c r="C90" s="25">
        <v>0</v>
      </c>
      <c r="D90" s="31">
        <f t="shared" ref="D90:D93" si="7">B90+C90</f>
        <v>0</v>
      </c>
      <c r="E90" s="16" t="s">
        <v>140</v>
      </c>
      <c r="F90" s="16" t="s">
        <v>0</v>
      </c>
      <c r="G90" s="16" t="s">
        <v>0</v>
      </c>
      <c r="H90" s="16" t="s">
        <v>0</v>
      </c>
      <c r="I90" s="16" t="s">
        <v>0</v>
      </c>
      <c r="J90" s="16" t="s">
        <v>0</v>
      </c>
      <c r="K90" s="16" t="s">
        <v>0</v>
      </c>
    </row>
    <row r="91" ht="30" hidden="1" customHeight="1" spans="1:11">
      <c r="A91" s="16" t="s">
        <v>311</v>
      </c>
      <c r="B91" s="25">
        <v>0</v>
      </c>
      <c r="C91" s="25">
        <v>0</v>
      </c>
      <c r="D91" s="31">
        <f t="shared" si="7"/>
        <v>0</v>
      </c>
      <c r="E91" s="16" t="s">
        <v>140</v>
      </c>
      <c r="F91" s="16" t="s">
        <v>0</v>
      </c>
      <c r="G91" s="16" t="s">
        <v>0</v>
      </c>
      <c r="H91" s="16" t="s">
        <v>0</v>
      </c>
      <c r="I91" s="16" t="s">
        <v>0</v>
      </c>
      <c r="J91" s="16" t="s">
        <v>0</v>
      </c>
      <c r="K91" s="16" t="s">
        <v>0</v>
      </c>
    </row>
    <row r="92" ht="30" hidden="1" customHeight="1" spans="1:11">
      <c r="A92" s="16" t="s">
        <v>312</v>
      </c>
      <c r="B92" s="25">
        <v>0</v>
      </c>
      <c r="C92" s="25">
        <v>0</v>
      </c>
      <c r="D92" s="31">
        <f t="shared" si="7"/>
        <v>0</v>
      </c>
      <c r="E92" s="16" t="s">
        <v>140</v>
      </c>
      <c r="F92" s="16" t="s">
        <v>0</v>
      </c>
      <c r="G92" s="16" t="s">
        <v>0</v>
      </c>
      <c r="H92" s="16" t="s">
        <v>0</v>
      </c>
      <c r="I92" s="16" t="s">
        <v>0</v>
      </c>
      <c r="J92" s="16" t="s">
        <v>0</v>
      </c>
      <c r="K92" s="16" t="s">
        <v>0</v>
      </c>
    </row>
    <row r="93" ht="30" hidden="1" customHeight="1" spans="1:11">
      <c r="A93" s="16" t="s">
        <v>313</v>
      </c>
      <c r="B93" s="25">
        <v>0</v>
      </c>
      <c r="C93" s="25">
        <v>0</v>
      </c>
      <c r="D93" s="31">
        <f t="shared" si="7"/>
        <v>0</v>
      </c>
      <c r="E93" s="16" t="s">
        <v>140</v>
      </c>
      <c r="F93" s="16" t="s">
        <v>0</v>
      </c>
      <c r="G93" s="16" t="s">
        <v>0</v>
      </c>
      <c r="H93" s="16" t="s">
        <v>0</v>
      </c>
      <c r="I93" s="16" t="s">
        <v>0</v>
      </c>
      <c r="J93" s="16" t="s">
        <v>0</v>
      </c>
      <c r="K93" s="16" t="s">
        <v>0</v>
      </c>
    </row>
  </sheetData>
  <mergeCells count="11">
    <mergeCell ref="A2:K2"/>
    <mergeCell ref="A3:K3"/>
    <mergeCell ref="F5:G5"/>
    <mergeCell ref="H5:I5"/>
    <mergeCell ref="A5:A6"/>
    <mergeCell ref="B5:B6"/>
    <mergeCell ref="C5:C6"/>
    <mergeCell ref="D5:D6"/>
    <mergeCell ref="E5:E6"/>
    <mergeCell ref="J5:J6"/>
    <mergeCell ref="K5:K6"/>
  </mergeCells>
  <pageMargins left="0.700694444444445" right="0.700694444444445" top="0.751388888888889" bottom="0.751388888888889" header="0.298611111111111" footer="0.298611111111111"/>
  <pageSetup paperSize="9" scale="7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6"/>
  <sheetViews>
    <sheetView topLeftCell="A71" workbookViewId="0">
      <selection activeCell="L13" sqref="L13"/>
    </sheetView>
  </sheetViews>
  <sheetFormatPr defaultColWidth="9" defaultRowHeight="13.5"/>
  <cols>
    <col min="1" max="1" width="31.875" style="86" customWidth="1"/>
    <col min="2" max="2" width="43.25" style="86" customWidth="1"/>
    <col min="3" max="3" width="15.725" style="45" customWidth="1"/>
    <col min="4" max="4" width="15.725" style="87" customWidth="1"/>
    <col min="5" max="5" width="14.7666666666667" style="87" customWidth="1"/>
    <col min="6" max="6" width="13.675" style="44" customWidth="1"/>
    <col min="7" max="8" width="26.875" style="86" customWidth="1"/>
    <col min="9" max="9" width="9" style="86"/>
    <col min="10" max="16384" width="9" style="44"/>
  </cols>
  <sheetData>
    <row r="1" s="44" customFormat="1" ht="23" customHeight="1" spans="1:9">
      <c r="A1" s="88" t="s">
        <v>314</v>
      </c>
      <c r="B1" s="88"/>
      <c r="C1" s="89" t="s">
        <v>0</v>
      </c>
      <c r="D1" s="90" t="s">
        <v>0</v>
      </c>
      <c r="E1" s="91" t="s">
        <v>0</v>
      </c>
      <c r="F1" s="48" t="s">
        <v>0</v>
      </c>
      <c r="G1" s="48" t="s">
        <v>0</v>
      </c>
      <c r="H1" s="48" t="s">
        <v>0</v>
      </c>
      <c r="I1" s="86"/>
    </row>
    <row r="2" s="44" customFormat="1" ht="53" customHeight="1" spans="1:9">
      <c r="A2" s="92" t="s">
        <v>124</v>
      </c>
      <c r="B2" s="92"/>
      <c r="C2" s="93"/>
      <c r="D2" s="93"/>
      <c r="E2" s="94"/>
      <c r="F2" s="92"/>
      <c r="G2" s="92"/>
      <c r="H2" s="92"/>
      <c r="I2" s="86"/>
    </row>
    <row r="3" s="44" customFormat="1" ht="23" customHeight="1" spans="1:9">
      <c r="A3" s="95" t="s">
        <v>25</v>
      </c>
      <c r="B3" s="95"/>
      <c r="C3" s="96" t="s">
        <v>0</v>
      </c>
      <c r="D3" s="97" t="s">
        <v>0</v>
      </c>
      <c r="E3" s="98" t="s">
        <v>0</v>
      </c>
      <c r="F3" s="53" t="s">
        <v>0</v>
      </c>
      <c r="G3" s="53" t="s">
        <v>0</v>
      </c>
      <c r="H3" s="53" t="s">
        <v>0</v>
      </c>
      <c r="I3" s="86"/>
    </row>
    <row r="4" s="44" customFormat="1" ht="23" customHeight="1" spans="1:9">
      <c r="A4" s="99" t="s">
        <v>315</v>
      </c>
      <c r="B4" s="100" t="s">
        <v>126</v>
      </c>
      <c r="C4" s="101" t="s">
        <v>316</v>
      </c>
      <c r="D4" s="102" t="s">
        <v>128</v>
      </c>
      <c r="E4" s="103" t="s">
        <v>129</v>
      </c>
      <c r="F4" s="100" t="s">
        <v>130</v>
      </c>
      <c r="G4" s="104" t="s">
        <v>134</v>
      </c>
      <c r="H4" s="104" t="s">
        <v>134</v>
      </c>
      <c r="I4" s="104" t="s">
        <v>29</v>
      </c>
    </row>
    <row r="5" s="44" customFormat="1" ht="25" customHeight="1" spans="1:9">
      <c r="A5" s="99"/>
      <c r="B5" s="100"/>
      <c r="C5" s="105"/>
      <c r="D5" s="102"/>
      <c r="E5" s="102"/>
      <c r="F5" s="100"/>
      <c r="G5" s="104"/>
      <c r="H5" s="104"/>
      <c r="I5" s="104"/>
    </row>
    <row r="6" s="44" customFormat="1" ht="30" customHeight="1" spans="1:9">
      <c r="A6" s="99"/>
      <c r="B6" s="100" t="s">
        <v>67</v>
      </c>
      <c r="C6" s="106" t="s">
        <v>35</v>
      </c>
      <c r="D6" s="107" t="s">
        <v>36</v>
      </c>
      <c r="E6" s="107" t="s">
        <v>68</v>
      </c>
      <c r="F6" s="108" t="s">
        <v>38</v>
      </c>
      <c r="G6" s="100" t="s">
        <v>39</v>
      </c>
      <c r="H6" s="108" t="s">
        <v>40</v>
      </c>
      <c r="I6" s="100" t="s">
        <v>136</v>
      </c>
    </row>
    <row r="7" s="44" customFormat="1" ht="34" customHeight="1" spans="1:9">
      <c r="A7" s="109" t="s">
        <v>317</v>
      </c>
      <c r="B7" s="109" t="s">
        <v>318</v>
      </c>
      <c r="C7" s="110">
        <v>31.58</v>
      </c>
      <c r="D7" s="110">
        <v>-31.58</v>
      </c>
      <c r="E7" s="111">
        <f t="shared" ref="E7:E48" si="0">C7+D7</f>
        <v>0</v>
      </c>
      <c r="F7" s="112" t="s">
        <v>319</v>
      </c>
      <c r="G7" s="109"/>
      <c r="H7" s="109"/>
      <c r="I7" s="109"/>
    </row>
    <row r="8" s="44" customFormat="1" ht="34" customHeight="1" spans="1:9">
      <c r="A8" s="109" t="s">
        <v>320</v>
      </c>
      <c r="B8" s="109" t="s">
        <v>321</v>
      </c>
      <c r="C8" s="110">
        <v>150.24</v>
      </c>
      <c r="D8" s="110">
        <v>-8.47</v>
      </c>
      <c r="E8" s="111">
        <f t="shared" si="0"/>
        <v>141.77</v>
      </c>
      <c r="F8" s="112" t="s">
        <v>319</v>
      </c>
      <c r="G8" s="109" t="s">
        <v>322</v>
      </c>
      <c r="H8" s="109" t="s">
        <v>323</v>
      </c>
      <c r="I8" s="109"/>
    </row>
    <row r="9" s="44" customFormat="1" ht="34" customHeight="1" spans="1:9">
      <c r="A9" s="109" t="s">
        <v>324</v>
      </c>
      <c r="B9" s="109" t="s">
        <v>325</v>
      </c>
      <c r="C9" s="110">
        <v>78</v>
      </c>
      <c r="D9" s="110">
        <v>-20</v>
      </c>
      <c r="E9" s="111">
        <f t="shared" si="0"/>
        <v>58</v>
      </c>
      <c r="F9" s="112" t="s">
        <v>319</v>
      </c>
      <c r="G9" s="109" t="s">
        <v>326</v>
      </c>
      <c r="H9" s="109" t="s">
        <v>323</v>
      </c>
      <c r="I9" s="109"/>
    </row>
    <row r="10" s="44" customFormat="1" ht="34" customHeight="1" spans="1:9">
      <c r="A10" s="109" t="s">
        <v>324</v>
      </c>
      <c r="B10" s="109" t="s">
        <v>327</v>
      </c>
      <c r="C10" s="110">
        <v>5.85</v>
      </c>
      <c r="D10" s="110">
        <v>-5.85</v>
      </c>
      <c r="E10" s="111">
        <f t="shared" si="0"/>
        <v>0</v>
      </c>
      <c r="F10" s="112" t="s">
        <v>319</v>
      </c>
      <c r="G10" s="109" t="s">
        <v>328</v>
      </c>
      <c r="H10" s="109" t="s">
        <v>329</v>
      </c>
      <c r="I10" s="109"/>
    </row>
    <row r="11" s="44" customFormat="1" ht="34" customHeight="1" spans="1:9">
      <c r="A11" s="109" t="s">
        <v>330</v>
      </c>
      <c r="B11" s="109" t="s">
        <v>331</v>
      </c>
      <c r="C11" s="110">
        <v>50</v>
      </c>
      <c r="D11" s="110">
        <v>-46.022</v>
      </c>
      <c r="E11" s="111">
        <f t="shared" si="0"/>
        <v>3.978</v>
      </c>
      <c r="F11" s="112" t="s">
        <v>319</v>
      </c>
      <c r="G11" s="109" t="s">
        <v>332</v>
      </c>
      <c r="H11" s="109" t="s">
        <v>333</v>
      </c>
      <c r="I11" s="109"/>
    </row>
    <row r="12" s="44" customFormat="1" ht="34" customHeight="1" spans="1:9">
      <c r="A12" s="109" t="s">
        <v>334</v>
      </c>
      <c r="B12" s="109" t="s">
        <v>335</v>
      </c>
      <c r="C12" s="110">
        <v>2</v>
      </c>
      <c r="D12" s="110">
        <v>-2</v>
      </c>
      <c r="E12" s="111">
        <f t="shared" si="0"/>
        <v>0</v>
      </c>
      <c r="F12" s="112" t="s">
        <v>319</v>
      </c>
      <c r="G12" s="109" t="s">
        <v>336</v>
      </c>
      <c r="H12" s="109" t="s">
        <v>337</v>
      </c>
      <c r="I12" s="109"/>
    </row>
    <row r="13" s="44" customFormat="1" ht="34" customHeight="1" spans="1:9">
      <c r="A13" s="109" t="s">
        <v>338</v>
      </c>
      <c r="B13" s="109" t="s">
        <v>339</v>
      </c>
      <c r="C13" s="110">
        <v>16.4785</v>
      </c>
      <c r="D13" s="110">
        <v>-2.178037</v>
      </c>
      <c r="E13" s="111">
        <f t="shared" si="0"/>
        <v>14.300463</v>
      </c>
      <c r="F13" s="112" t="s">
        <v>319</v>
      </c>
      <c r="G13" s="109" t="s">
        <v>336</v>
      </c>
      <c r="H13" s="109" t="s">
        <v>337</v>
      </c>
      <c r="I13" s="109"/>
    </row>
    <row r="14" s="44" customFormat="1" ht="34" customHeight="1" spans="1:9">
      <c r="A14" s="109" t="s">
        <v>340</v>
      </c>
      <c r="B14" s="109" t="s">
        <v>341</v>
      </c>
      <c r="C14" s="110">
        <v>157</v>
      </c>
      <c r="D14" s="110">
        <v>-137</v>
      </c>
      <c r="E14" s="111">
        <f t="shared" si="0"/>
        <v>20</v>
      </c>
      <c r="F14" s="112" t="s">
        <v>319</v>
      </c>
      <c r="G14" s="109" t="s">
        <v>342</v>
      </c>
      <c r="H14" s="109" t="s">
        <v>343</v>
      </c>
      <c r="I14" s="109"/>
    </row>
    <row r="15" s="44" customFormat="1" ht="34" customHeight="1" spans="1:9">
      <c r="A15" s="109" t="s">
        <v>344</v>
      </c>
      <c r="B15" s="109" t="s">
        <v>345</v>
      </c>
      <c r="C15" s="110">
        <v>46.08</v>
      </c>
      <c r="D15" s="110">
        <v>-13.7679</v>
      </c>
      <c r="E15" s="111">
        <f t="shared" si="0"/>
        <v>32.3121</v>
      </c>
      <c r="F15" s="112" t="s">
        <v>319</v>
      </c>
      <c r="G15" s="109" t="s">
        <v>346</v>
      </c>
      <c r="H15" s="109" t="s">
        <v>347</v>
      </c>
      <c r="I15" s="109"/>
    </row>
    <row r="16" s="44" customFormat="1" ht="34" customHeight="1" spans="1:9">
      <c r="A16" s="109" t="s">
        <v>344</v>
      </c>
      <c r="B16" s="109" t="s">
        <v>348</v>
      </c>
      <c r="C16" s="110">
        <v>13.316</v>
      </c>
      <c r="D16" s="110">
        <v>-13.316</v>
      </c>
      <c r="E16" s="111">
        <f t="shared" si="0"/>
        <v>0</v>
      </c>
      <c r="F16" s="112" t="s">
        <v>319</v>
      </c>
      <c r="G16" s="109" t="s">
        <v>346</v>
      </c>
      <c r="H16" s="109" t="s">
        <v>347</v>
      </c>
      <c r="I16" s="109"/>
    </row>
    <row r="17" s="44" customFormat="1" ht="34" customHeight="1" spans="1:9">
      <c r="A17" s="109" t="s">
        <v>349</v>
      </c>
      <c r="B17" s="109" t="s">
        <v>350</v>
      </c>
      <c r="C17" s="110">
        <v>20</v>
      </c>
      <c r="D17" s="110">
        <v>-6.971611</v>
      </c>
      <c r="E17" s="111">
        <f t="shared" si="0"/>
        <v>13.028389</v>
      </c>
      <c r="F17" s="112" t="s">
        <v>319</v>
      </c>
      <c r="G17" s="109" t="s">
        <v>351</v>
      </c>
      <c r="H17" s="109" t="s">
        <v>352</v>
      </c>
      <c r="I17" s="109"/>
    </row>
    <row r="18" s="44" customFormat="1" ht="34" customHeight="1" spans="1:9">
      <c r="A18" s="109" t="s">
        <v>349</v>
      </c>
      <c r="B18" s="109" t="s">
        <v>353</v>
      </c>
      <c r="C18" s="110">
        <v>5</v>
      </c>
      <c r="D18" s="110">
        <v>-2.963822</v>
      </c>
      <c r="E18" s="111">
        <f t="shared" si="0"/>
        <v>2.036178</v>
      </c>
      <c r="F18" s="112" t="s">
        <v>319</v>
      </c>
      <c r="G18" s="109" t="s">
        <v>351</v>
      </c>
      <c r="H18" s="109" t="s">
        <v>352</v>
      </c>
      <c r="I18" s="109"/>
    </row>
    <row r="19" s="44" customFormat="1" ht="34" customHeight="1" spans="1:9">
      <c r="A19" s="109" t="s">
        <v>354</v>
      </c>
      <c r="B19" s="109" t="s">
        <v>355</v>
      </c>
      <c r="C19" s="110">
        <v>6.6</v>
      </c>
      <c r="D19" s="110">
        <v>-4.2706</v>
      </c>
      <c r="E19" s="111">
        <f t="shared" si="0"/>
        <v>2.3294</v>
      </c>
      <c r="F19" s="112" t="s">
        <v>319</v>
      </c>
      <c r="G19" s="109" t="s">
        <v>356</v>
      </c>
      <c r="H19" s="109" t="s">
        <v>352</v>
      </c>
      <c r="I19" s="109"/>
    </row>
    <row r="20" s="44" customFormat="1" ht="34" customHeight="1" spans="1:9">
      <c r="A20" s="109" t="s">
        <v>357</v>
      </c>
      <c r="B20" s="109" t="s">
        <v>358</v>
      </c>
      <c r="C20" s="110">
        <v>9.6</v>
      </c>
      <c r="D20" s="110">
        <v>-9.6</v>
      </c>
      <c r="E20" s="111">
        <f t="shared" si="0"/>
        <v>0</v>
      </c>
      <c r="F20" s="112" t="s">
        <v>319</v>
      </c>
      <c r="G20" s="109" t="s">
        <v>356</v>
      </c>
      <c r="H20" s="109" t="s">
        <v>352</v>
      </c>
      <c r="I20" s="109"/>
    </row>
    <row r="21" s="44" customFormat="1" ht="34" customHeight="1" spans="1:9">
      <c r="A21" s="109" t="s">
        <v>359</v>
      </c>
      <c r="B21" s="109" t="s">
        <v>360</v>
      </c>
      <c r="C21" s="110">
        <v>8.4</v>
      </c>
      <c r="D21" s="110">
        <v>-8.4</v>
      </c>
      <c r="E21" s="111">
        <f t="shared" si="0"/>
        <v>0</v>
      </c>
      <c r="F21" s="112" t="s">
        <v>319</v>
      </c>
      <c r="G21" s="109" t="s">
        <v>356</v>
      </c>
      <c r="H21" s="109" t="s">
        <v>352</v>
      </c>
      <c r="I21" s="109"/>
    </row>
    <row r="22" s="44" customFormat="1" ht="34" customHeight="1" spans="1:9">
      <c r="A22" s="109" t="s">
        <v>361</v>
      </c>
      <c r="B22" s="109" t="s">
        <v>362</v>
      </c>
      <c r="C22" s="110">
        <v>9.9</v>
      </c>
      <c r="D22" s="110">
        <v>-9.9</v>
      </c>
      <c r="E22" s="111">
        <f t="shared" si="0"/>
        <v>0</v>
      </c>
      <c r="F22" s="112" t="s">
        <v>319</v>
      </c>
      <c r="G22" s="109" t="s">
        <v>356</v>
      </c>
      <c r="H22" s="109" t="s">
        <v>352</v>
      </c>
      <c r="I22" s="109"/>
    </row>
    <row r="23" s="44" customFormat="1" ht="34" customHeight="1" spans="1:9">
      <c r="A23" s="109" t="s">
        <v>363</v>
      </c>
      <c r="B23" s="109" t="s">
        <v>364</v>
      </c>
      <c r="C23" s="110">
        <v>3.9</v>
      </c>
      <c r="D23" s="110">
        <v>-1.6086</v>
      </c>
      <c r="E23" s="111">
        <f t="shared" si="0"/>
        <v>2.2914</v>
      </c>
      <c r="F23" s="112" t="s">
        <v>319</v>
      </c>
      <c r="G23" s="109" t="s">
        <v>356</v>
      </c>
      <c r="H23" s="109" t="s">
        <v>352</v>
      </c>
      <c r="I23" s="109"/>
    </row>
    <row r="24" s="44" customFormat="1" ht="34" customHeight="1" spans="1:9">
      <c r="A24" s="109" t="s">
        <v>365</v>
      </c>
      <c r="B24" s="109" t="s">
        <v>366</v>
      </c>
      <c r="C24" s="110">
        <v>5.1</v>
      </c>
      <c r="D24" s="110">
        <v>-5.1</v>
      </c>
      <c r="E24" s="111">
        <f t="shared" si="0"/>
        <v>0</v>
      </c>
      <c r="F24" s="112" t="s">
        <v>319</v>
      </c>
      <c r="G24" s="109" t="s">
        <v>356</v>
      </c>
      <c r="H24" s="109" t="s">
        <v>352</v>
      </c>
      <c r="I24" s="109"/>
    </row>
    <row r="25" s="44" customFormat="1" ht="34" customHeight="1" spans="1:9">
      <c r="A25" s="109" t="s">
        <v>367</v>
      </c>
      <c r="B25" s="109" t="s">
        <v>368</v>
      </c>
      <c r="C25" s="110">
        <v>3.3</v>
      </c>
      <c r="D25" s="110">
        <v>-3.3</v>
      </c>
      <c r="E25" s="111">
        <f t="shared" si="0"/>
        <v>0</v>
      </c>
      <c r="F25" s="112" t="s">
        <v>319</v>
      </c>
      <c r="G25" s="109" t="s">
        <v>369</v>
      </c>
      <c r="H25" s="109" t="s">
        <v>352</v>
      </c>
      <c r="I25" s="109"/>
    </row>
    <row r="26" s="44" customFormat="1" ht="34" customHeight="1" spans="1:9">
      <c r="A26" s="109" t="s">
        <v>370</v>
      </c>
      <c r="B26" s="109" t="s">
        <v>371</v>
      </c>
      <c r="C26" s="110">
        <v>2.1</v>
      </c>
      <c r="D26" s="110">
        <v>-2.1</v>
      </c>
      <c r="E26" s="111">
        <f t="shared" si="0"/>
        <v>0</v>
      </c>
      <c r="F26" s="112" t="s">
        <v>319</v>
      </c>
      <c r="G26" s="109" t="s">
        <v>356</v>
      </c>
      <c r="H26" s="109" t="s">
        <v>352</v>
      </c>
      <c r="I26" s="109"/>
    </row>
    <row r="27" s="44" customFormat="1" ht="34" customHeight="1" spans="1:9">
      <c r="A27" s="109" t="s">
        <v>372</v>
      </c>
      <c r="B27" s="109" t="s">
        <v>373</v>
      </c>
      <c r="C27" s="110">
        <v>0.9</v>
      </c>
      <c r="D27" s="110">
        <v>-0.9</v>
      </c>
      <c r="E27" s="111">
        <f t="shared" si="0"/>
        <v>0</v>
      </c>
      <c r="F27" s="112" t="s">
        <v>319</v>
      </c>
      <c r="G27" s="109" t="s">
        <v>356</v>
      </c>
      <c r="H27" s="109" t="s">
        <v>352</v>
      </c>
      <c r="I27" s="109"/>
    </row>
    <row r="28" s="44" customFormat="1" ht="34" customHeight="1" spans="1:9">
      <c r="A28" s="109" t="s">
        <v>374</v>
      </c>
      <c r="B28" s="109" t="s">
        <v>375</v>
      </c>
      <c r="C28" s="110">
        <v>339.34</v>
      </c>
      <c r="D28" s="110">
        <v>-190.34</v>
      </c>
      <c r="E28" s="111">
        <f t="shared" si="0"/>
        <v>149</v>
      </c>
      <c r="F28" s="112" t="s">
        <v>319</v>
      </c>
      <c r="G28" s="109" t="s">
        <v>376</v>
      </c>
      <c r="H28" s="109" t="s">
        <v>347</v>
      </c>
      <c r="I28" s="109"/>
    </row>
    <row r="29" s="44" customFormat="1" ht="34" customHeight="1" spans="1:9">
      <c r="A29" s="109" t="s">
        <v>377</v>
      </c>
      <c r="B29" s="109" t="s">
        <v>378</v>
      </c>
      <c r="C29" s="110">
        <v>19.17</v>
      </c>
      <c r="D29" s="110">
        <v>-10</v>
      </c>
      <c r="E29" s="111">
        <f t="shared" si="0"/>
        <v>9.17</v>
      </c>
      <c r="F29" s="112" t="s">
        <v>319</v>
      </c>
      <c r="G29" s="109" t="s">
        <v>379</v>
      </c>
      <c r="H29" s="109" t="s">
        <v>347</v>
      </c>
      <c r="I29" s="109"/>
    </row>
    <row r="30" s="44" customFormat="1" ht="34" customHeight="1" spans="1:9">
      <c r="A30" s="109" t="s">
        <v>380</v>
      </c>
      <c r="B30" s="109" t="s">
        <v>381</v>
      </c>
      <c r="C30" s="110">
        <v>17.52</v>
      </c>
      <c r="D30" s="110">
        <v>-6.48</v>
      </c>
      <c r="E30" s="111">
        <f t="shared" si="0"/>
        <v>11.04</v>
      </c>
      <c r="F30" s="112" t="s">
        <v>319</v>
      </c>
      <c r="G30" s="109" t="s">
        <v>382</v>
      </c>
      <c r="H30" s="109" t="s">
        <v>347</v>
      </c>
      <c r="I30" s="109"/>
    </row>
    <row r="31" s="44" customFormat="1" ht="34" customHeight="1" spans="1:9">
      <c r="A31" s="109" t="s">
        <v>383</v>
      </c>
      <c r="B31" s="109" t="s">
        <v>384</v>
      </c>
      <c r="C31" s="110">
        <v>17.52</v>
      </c>
      <c r="D31" s="110">
        <v>-9.828</v>
      </c>
      <c r="E31" s="111">
        <f t="shared" si="0"/>
        <v>7.692</v>
      </c>
      <c r="F31" s="112" t="s">
        <v>319</v>
      </c>
      <c r="G31" s="109" t="s">
        <v>382</v>
      </c>
      <c r="H31" s="109" t="s">
        <v>347</v>
      </c>
      <c r="I31" s="109"/>
    </row>
    <row r="32" s="44" customFormat="1" ht="34" customHeight="1" spans="1:9">
      <c r="A32" s="109" t="s">
        <v>385</v>
      </c>
      <c r="B32" s="109" t="s">
        <v>386</v>
      </c>
      <c r="C32" s="110">
        <v>17.52</v>
      </c>
      <c r="D32" s="110">
        <v>-8.412</v>
      </c>
      <c r="E32" s="111">
        <f t="shared" si="0"/>
        <v>9.108</v>
      </c>
      <c r="F32" s="112" t="s">
        <v>319</v>
      </c>
      <c r="G32" s="109" t="s">
        <v>387</v>
      </c>
      <c r="H32" s="109" t="s">
        <v>388</v>
      </c>
      <c r="I32" s="109"/>
    </row>
    <row r="33" s="44" customFormat="1" ht="34" customHeight="1" spans="1:9">
      <c r="A33" s="109" t="s">
        <v>389</v>
      </c>
      <c r="B33" s="109" t="s">
        <v>390</v>
      </c>
      <c r="C33" s="110">
        <v>16.79</v>
      </c>
      <c r="D33" s="110">
        <v>-8.342</v>
      </c>
      <c r="E33" s="111">
        <f t="shared" si="0"/>
        <v>8.448</v>
      </c>
      <c r="F33" s="112" t="s">
        <v>319</v>
      </c>
      <c r="G33" s="109" t="s">
        <v>382</v>
      </c>
      <c r="H33" s="109" t="s">
        <v>347</v>
      </c>
      <c r="I33" s="109"/>
    </row>
    <row r="34" s="44" customFormat="1" ht="34" customHeight="1" spans="1:9">
      <c r="A34" s="109" t="s">
        <v>391</v>
      </c>
      <c r="B34" s="109" t="s">
        <v>392</v>
      </c>
      <c r="C34" s="110">
        <v>6.48</v>
      </c>
      <c r="D34" s="110">
        <v>-1.248</v>
      </c>
      <c r="E34" s="111">
        <f t="shared" si="0"/>
        <v>5.232</v>
      </c>
      <c r="F34" s="112" t="s">
        <v>319</v>
      </c>
      <c r="G34" s="109" t="s">
        <v>393</v>
      </c>
      <c r="H34" s="109" t="s">
        <v>333</v>
      </c>
      <c r="I34" s="109"/>
    </row>
    <row r="35" s="44" customFormat="1" ht="34" customHeight="1" spans="1:9">
      <c r="A35" s="109" t="s">
        <v>389</v>
      </c>
      <c r="B35" s="109" t="s">
        <v>394</v>
      </c>
      <c r="C35" s="110">
        <v>17.22</v>
      </c>
      <c r="D35" s="110">
        <v>-17.22</v>
      </c>
      <c r="E35" s="111">
        <f t="shared" si="0"/>
        <v>0</v>
      </c>
      <c r="F35" s="112" t="s">
        <v>319</v>
      </c>
      <c r="G35" s="109" t="s">
        <v>395</v>
      </c>
      <c r="H35" s="109" t="s">
        <v>396</v>
      </c>
      <c r="I35" s="109"/>
    </row>
    <row r="36" s="44" customFormat="1" ht="34" customHeight="1" spans="1:9">
      <c r="A36" s="109" t="s">
        <v>397</v>
      </c>
      <c r="B36" s="109" t="s">
        <v>398</v>
      </c>
      <c r="C36" s="110">
        <v>515.121744</v>
      </c>
      <c r="D36" s="110">
        <v>-496.1217435</v>
      </c>
      <c r="E36" s="111">
        <f t="shared" si="0"/>
        <v>19.0000005000001</v>
      </c>
      <c r="F36" s="112" t="s">
        <v>319</v>
      </c>
      <c r="G36" s="109" t="s">
        <v>399</v>
      </c>
      <c r="H36" s="109" t="s">
        <v>352</v>
      </c>
      <c r="I36" s="109"/>
    </row>
    <row r="37" s="44" customFormat="1" ht="34" customHeight="1" spans="1:9">
      <c r="A37" s="109" t="s">
        <v>400</v>
      </c>
      <c r="B37" s="109" t="s">
        <v>401</v>
      </c>
      <c r="C37" s="110">
        <v>34.2</v>
      </c>
      <c r="D37" s="110">
        <v>-4.68</v>
      </c>
      <c r="E37" s="111">
        <f t="shared" si="0"/>
        <v>29.52</v>
      </c>
      <c r="F37" s="112" t="s">
        <v>319</v>
      </c>
      <c r="G37" s="109" t="s">
        <v>402</v>
      </c>
      <c r="H37" s="109" t="s">
        <v>396</v>
      </c>
      <c r="I37" s="109"/>
    </row>
    <row r="38" s="44" customFormat="1" ht="34" customHeight="1" spans="1:9">
      <c r="A38" s="109" t="s">
        <v>403</v>
      </c>
      <c r="B38" s="109" t="s">
        <v>404</v>
      </c>
      <c r="C38" s="110">
        <v>11.16</v>
      </c>
      <c r="D38" s="110">
        <v>-5.29</v>
      </c>
      <c r="E38" s="111">
        <f t="shared" si="0"/>
        <v>5.87</v>
      </c>
      <c r="F38" s="112" t="s">
        <v>319</v>
      </c>
      <c r="G38" s="109" t="s">
        <v>405</v>
      </c>
      <c r="H38" s="109" t="s">
        <v>388</v>
      </c>
      <c r="I38" s="109"/>
    </row>
    <row r="39" s="44" customFormat="1" ht="34" customHeight="1" spans="1:9">
      <c r="A39" s="109" t="s">
        <v>406</v>
      </c>
      <c r="B39" s="109" t="s">
        <v>407</v>
      </c>
      <c r="C39" s="110">
        <v>173.71</v>
      </c>
      <c r="D39" s="110">
        <v>-173.71</v>
      </c>
      <c r="E39" s="111">
        <f t="shared" si="0"/>
        <v>0</v>
      </c>
      <c r="F39" s="112" t="s">
        <v>319</v>
      </c>
      <c r="G39" s="109"/>
      <c r="H39" s="109"/>
      <c r="I39" s="109"/>
    </row>
    <row r="40" s="44" customFormat="1" ht="34" customHeight="1" spans="1:9">
      <c r="A40" s="109" t="s">
        <v>408</v>
      </c>
      <c r="B40" s="109" t="s">
        <v>409</v>
      </c>
      <c r="C40" s="110">
        <v>4561.36</v>
      </c>
      <c r="D40" s="110">
        <v>208.5508</v>
      </c>
      <c r="E40" s="111">
        <f t="shared" si="0"/>
        <v>4769.9108</v>
      </c>
      <c r="F40" s="112" t="s">
        <v>319</v>
      </c>
      <c r="G40" s="109" t="s">
        <v>410</v>
      </c>
      <c r="H40" s="109" t="s">
        <v>411</v>
      </c>
      <c r="I40" s="109"/>
    </row>
    <row r="41" s="44" customFormat="1" ht="34" customHeight="1" spans="1:9">
      <c r="A41" s="109" t="s">
        <v>412</v>
      </c>
      <c r="B41" s="109" t="s">
        <v>413</v>
      </c>
      <c r="C41" s="110">
        <v>1392</v>
      </c>
      <c r="D41" s="110">
        <v>-1392</v>
      </c>
      <c r="E41" s="111">
        <f t="shared" si="0"/>
        <v>0</v>
      </c>
      <c r="F41" s="112" t="s">
        <v>319</v>
      </c>
      <c r="G41" s="109" t="s">
        <v>414</v>
      </c>
      <c r="H41" s="109" t="s">
        <v>343</v>
      </c>
      <c r="I41" s="109"/>
    </row>
    <row r="42" s="44" customFormat="1" ht="34" customHeight="1" spans="1:9">
      <c r="A42" s="109" t="s">
        <v>415</v>
      </c>
      <c r="B42" s="109" t="s">
        <v>416</v>
      </c>
      <c r="C42" s="110">
        <v>84</v>
      </c>
      <c r="D42" s="110">
        <v>-55.678</v>
      </c>
      <c r="E42" s="111">
        <f t="shared" si="0"/>
        <v>28.322</v>
      </c>
      <c r="F42" s="112" t="s">
        <v>319</v>
      </c>
      <c r="G42" s="109" t="s">
        <v>417</v>
      </c>
      <c r="H42" s="109" t="s">
        <v>333</v>
      </c>
      <c r="I42" s="109"/>
    </row>
    <row r="43" s="44" customFormat="1" ht="34" customHeight="1" spans="1:9">
      <c r="A43" s="109" t="s">
        <v>408</v>
      </c>
      <c r="B43" s="109" t="s">
        <v>418</v>
      </c>
      <c r="C43" s="110">
        <v>0</v>
      </c>
      <c r="D43" s="110">
        <v>990</v>
      </c>
      <c r="E43" s="111">
        <f t="shared" si="0"/>
        <v>990</v>
      </c>
      <c r="F43" s="112" t="s">
        <v>319</v>
      </c>
      <c r="G43" s="109" t="s">
        <v>414</v>
      </c>
      <c r="H43" s="109" t="s">
        <v>343</v>
      </c>
      <c r="I43" s="109"/>
    </row>
    <row r="44" s="44" customFormat="1" ht="34" customHeight="1" spans="1:9">
      <c r="A44" s="109" t="s">
        <v>408</v>
      </c>
      <c r="B44" s="109" t="s">
        <v>419</v>
      </c>
      <c r="C44" s="110"/>
      <c r="D44" s="110">
        <v>68.5</v>
      </c>
      <c r="E44" s="111">
        <f t="shared" si="0"/>
        <v>68.5</v>
      </c>
      <c r="F44" s="112" t="s">
        <v>319</v>
      </c>
      <c r="G44" s="109" t="s">
        <v>414</v>
      </c>
      <c r="H44" s="109" t="s">
        <v>343</v>
      </c>
      <c r="I44" s="109"/>
    </row>
    <row r="45" s="44" customFormat="1" ht="34" customHeight="1" spans="1:9">
      <c r="A45" s="109" t="s">
        <v>420</v>
      </c>
      <c r="B45" s="109" t="s">
        <v>421</v>
      </c>
      <c r="C45" s="110"/>
      <c r="D45" s="110">
        <v>140</v>
      </c>
      <c r="E45" s="111">
        <f t="shared" si="0"/>
        <v>140</v>
      </c>
      <c r="F45" s="112" t="s">
        <v>319</v>
      </c>
      <c r="G45" s="109" t="s">
        <v>422</v>
      </c>
      <c r="H45" s="109" t="s">
        <v>343</v>
      </c>
      <c r="I45" s="109"/>
    </row>
    <row r="46" s="44" customFormat="1" ht="34" customHeight="1" spans="1:9">
      <c r="A46" s="109" t="s">
        <v>420</v>
      </c>
      <c r="B46" s="109" t="s">
        <v>423</v>
      </c>
      <c r="C46" s="110"/>
      <c r="D46" s="110">
        <v>10</v>
      </c>
      <c r="E46" s="111">
        <f t="shared" si="0"/>
        <v>10</v>
      </c>
      <c r="F46" s="112" t="s">
        <v>319</v>
      </c>
      <c r="G46" s="109" t="s">
        <v>422</v>
      </c>
      <c r="H46" s="109" t="s">
        <v>343</v>
      </c>
      <c r="I46" s="109"/>
    </row>
    <row r="47" s="44" customFormat="1" ht="34" customHeight="1" spans="1:9">
      <c r="A47" s="109" t="s">
        <v>420</v>
      </c>
      <c r="B47" s="109" t="s">
        <v>424</v>
      </c>
      <c r="C47" s="110"/>
      <c r="D47" s="110">
        <v>206.6</v>
      </c>
      <c r="E47" s="111">
        <f t="shared" si="0"/>
        <v>206.6</v>
      </c>
      <c r="F47" s="112" t="s">
        <v>319</v>
      </c>
      <c r="G47" s="109" t="s">
        <v>422</v>
      </c>
      <c r="H47" s="109" t="s">
        <v>343</v>
      </c>
      <c r="I47" s="109"/>
    </row>
    <row r="48" s="44" customFormat="1" ht="34" customHeight="1" spans="1:9">
      <c r="A48" s="109" t="s">
        <v>420</v>
      </c>
      <c r="B48" s="109" t="s">
        <v>425</v>
      </c>
      <c r="C48" s="110"/>
      <c r="D48" s="110">
        <v>1710</v>
      </c>
      <c r="E48" s="111">
        <f t="shared" si="0"/>
        <v>1710</v>
      </c>
      <c r="F48" s="112" t="s">
        <v>319</v>
      </c>
      <c r="G48" s="109" t="s">
        <v>426</v>
      </c>
      <c r="H48" s="109" t="s">
        <v>343</v>
      </c>
      <c r="I48" s="109"/>
    </row>
    <row r="49" ht="34" customHeight="1" spans="1:9">
      <c r="A49" s="109" t="s">
        <v>427</v>
      </c>
      <c r="B49" s="109" t="s">
        <v>428</v>
      </c>
      <c r="C49" s="110">
        <v>15</v>
      </c>
      <c r="D49" s="110">
        <v>-12.14</v>
      </c>
      <c r="E49" s="111">
        <f t="shared" ref="E49:E57" si="1">C49+D49</f>
        <v>2.86</v>
      </c>
      <c r="F49" s="112" t="s">
        <v>319</v>
      </c>
      <c r="G49" s="109" t="s">
        <v>429</v>
      </c>
      <c r="H49" s="109" t="s">
        <v>347</v>
      </c>
      <c r="I49" s="109"/>
    </row>
    <row r="50" ht="34" customHeight="1" spans="1:9">
      <c r="A50" s="109" t="s">
        <v>427</v>
      </c>
      <c r="B50" s="109" t="s">
        <v>430</v>
      </c>
      <c r="C50" s="110">
        <v>31.32</v>
      </c>
      <c r="D50" s="110">
        <v>-26.97</v>
      </c>
      <c r="E50" s="111">
        <f t="shared" si="1"/>
        <v>4.35</v>
      </c>
      <c r="F50" s="112" t="s">
        <v>319</v>
      </c>
      <c r="G50" s="109" t="s">
        <v>429</v>
      </c>
      <c r="H50" s="109" t="s">
        <v>347</v>
      </c>
      <c r="I50" s="109"/>
    </row>
    <row r="51" ht="34" customHeight="1" spans="1:9">
      <c r="A51" s="109" t="s">
        <v>431</v>
      </c>
      <c r="B51" s="109" t="s">
        <v>432</v>
      </c>
      <c r="C51" s="110">
        <v>62</v>
      </c>
      <c r="D51" s="110">
        <v>-6.97</v>
      </c>
      <c r="E51" s="111">
        <f t="shared" si="1"/>
        <v>55.03</v>
      </c>
      <c r="F51" s="112" t="s">
        <v>319</v>
      </c>
      <c r="G51" s="109" t="s">
        <v>429</v>
      </c>
      <c r="H51" s="109" t="s">
        <v>433</v>
      </c>
      <c r="I51" s="109"/>
    </row>
    <row r="52" ht="34" customHeight="1" spans="1:9">
      <c r="A52" s="109" t="s">
        <v>427</v>
      </c>
      <c r="B52" s="109" t="s">
        <v>434</v>
      </c>
      <c r="C52" s="110"/>
      <c r="D52" s="110">
        <v>290</v>
      </c>
      <c r="E52" s="111">
        <f t="shared" si="1"/>
        <v>290</v>
      </c>
      <c r="F52" s="112" t="s">
        <v>319</v>
      </c>
      <c r="G52" s="109" t="s">
        <v>435</v>
      </c>
      <c r="H52" s="109" t="s">
        <v>343</v>
      </c>
      <c r="I52" s="109"/>
    </row>
    <row r="53" ht="34" customHeight="1" spans="1:9">
      <c r="A53" s="109" t="s">
        <v>436</v>
      </c>
      <c r="B53" s="109" t="s">
        <v>437</v>
      </c>
      <c r="C53" s="110">
        <v>4</v>
      </c>
      <c r="D53" s="110">
        <v>-4</v>
      </c>
      <c r="E53" s="111">
        <f t="shared" si="1"/>
        <v>0</v>
      </c>
      <c r="F53" s="112" t="s">
        <v>319</v>
      </c>
      <c r="G53" s="109" t="s">
        <v>438</v>
      </c>
      <c r="H53" s="109" t="s">
        <v>347</v>
      </c>
      <c r="I53" s="109"/>
    </row>
    <row r="54" ht="34" customHeight="1" spans="1:9">
      <c r="A54" s="109" t="s">
        <v>408</v>
      </c>
      <c r="B54" s="109" t="s">
        <v>439</v>
      </c>
      <c r="C54" s="110"/>
      <c r="D54" s="110">
        <v>120.08</v>
      </c>
      <c r="E54" s="111">
        <f t="shared" si="1"/>
        <v>120.08</v>
      </c>
      <c r="F54" s="112" t="s">
        <v>319</v>
      </c>
      <c r="G54" s="109" t="s">
        <v>438</v>
      </c>
      <c r="H54" s="109" t="s">
        <v>440</v>
      </c>
      <c r="I54" s="109"/>
    </row>
    <row r="55" ht="34" customHeight="1" spans="1:9">
      <c r="A55" s="109" t="s">
        <v>427</v>
      </c>
      <c r="B55" s="109" t="s">
        <v>441</v>
      </c>
      <c r="C55" s="110"/>
      <c r="D55" s="110">
        <v>50</v>
      </c>
      <c r="E55" s="111">
        <f t="shared" si="1"/>
        <v>50</v>
      </c>
      <c r="F55" s="112" t="s">
        <v>319</v>
      </c>
      <c r="G55" s="109" t="s">
        <v>429</v>
      </c>
      <c r="H55" s="109" t="s">
        <v>352</v>
      </c>
      <c r="I55" s="109"/>
    </row>
    <row r="56" ht="34" customHeight="1" spans="1:9">
      <c r="A56" s="109" t="s">
        <v>442</v>
      </c>
      <c r="B56" s="109" t="s">
        <v>0</v>
      </c>
      <c r="C56" s="110"/>
      <c r="D56" s="110">
        <v>40</v>
      </c>
      <c r="E56" s="111">
        <f t="shared" si="1"/>
        <v>40</v>
      </c>
      <c r="F56" s="112" t="s">
        <v>319</v>
      </c>
      <c r="G56" s="109" t="s">
        <v>443</v>
      </c>
      <c r="H56" s="109" t="s">
        <v>337</v>
      </c>
      <c r="I56" s="109"/>
    </row>
    <row r="57" ht="34" customHeight="1" spans="1:9">
      <c r="A57" s="109" t="s">
        <v>367</v>
      </c>
      <c r="B57" s="109" t="s">
        <v>444</v>
      </c>
      <c r="C57" s="110"/>
      <c r="D57" s="110">
        <v>12.96</v>
      </c>
      <c r="E57" s="111">
        <f t="shared" si="1"/>
        <v>12.96</v>
      </c>
      <c r="F57" s="112" t="s">
        <v>319</v>
      </c>
      <c r="G57" s="109" t="s">
        <v>445</v>
      </c>
      <c r="H57" s="113" t="s">
        <v>333</v>
      </c>
      <c r="I57" s="109"/>
    </row>
    <row r="58" ht="34" customHeight="1" spans="1:9">
      <c r="A58" s="109" t="s">
        <v>359</v>
      </c>
      <c r="B58" s="109" t="s">
        <v>446</v>
      </c>
      <c r="C58" s="110"/>
      <c r="D58" s="110">
        <v>9.23</v>
      </c>
      <c r="E58" s="111">
        <f t="shared" ref="E58:E73" si="2">C58+D58</f>
        <v>9.23</v>
      </c>
      <c r="F58" s="112" t="s">
        <v>319</v>
      </c>
      <c r="G58" s="109" t="s">
        <v>445</v>
      </c>
      <c r="H58" s="113" t="s">
        <v>333</v>
      </c>
      <c r="I58" s="109"/>
    </row>
    <row r="59" ht="34" customHeight="1" spans="1:9">
      <c r="A59" s="109" t="s">
        <v>359</v>
      </c>
      <c r="B59" s="109" t="s">
        <v>447</v>
      </c>
      <c r="C59" s="110"/>
      <c r="D59" s="110">
        <v>0.05413</v>
      </c>
      <c r="E59" s="111">
        <f t="shared" si="2"/>
        <v>0.05413</v>
      </c>
      <c r="F59" s="112" t="s">
        <v>319</v>
      </c>
      <c r="G59" s="109" t="s">
        <v>448</v>
      </c>
      <c r="H59" s="113" t="s">
        <v>396</v>
      </c>
      <c r="I59" s="109"/>
    </row>
    <row r="60" ht="34" customHeight="1" spans="1:9">
      <c r="A60" s="109" t="s">
        <v>363</v>
      </c>
      <c r="B60" s="109" t="s">
        <v>446</v>
      </c>
      <c r="C60" s="110"/>
      <c r="D60" s="110">
        <v>4.6</v>
      </c>
      <c r="E60" s="111">
        <f t="shared" si="2"/>
        <v>4.6</v>
      </c>
      <c r="F60" s="112" t="s">
        <v>319</v>
      </c>
      <c r="G60" s="109" t="s">
        <v>445</v>
      </c>
      <c r="H60" s="113" t="s">
        <v>333</v>
      </c>
      <c r="I60" s="109"/>
    </row>
    <row r="61" ht="34" customHeight="1" spans="1:9">
      <c r="A61" s="109" t="s">
        <v>357</v>
      </c>
      <c r="B61" s="109" t="s">
        <v>449</v>
      </c>
      <c r="C61" s="110"/>
      <c r="D61" s="110">
        <v>10</v>
      </c>
      <c r="E61" s="111">
        <f t="shared" si="2"/>
        <v>10</v>
      </c>
      <c r="F61" s="112" t="s">
        <v>319</v>
      </c>
      <c r="G61" s="109" t="s">
        <v>450</v>
      </c>
      <c r="H61" s="113" t="s">
        <v>451</v>
      </c>
      <c r="I61" s="109"/>
    </row>
    <row r="62" ht="34" customHeight="1" spans="1:9">
      <c r="A62" s="109" t="s">
        <v>357</v>
      </c>
      <c r="B62" s="109" t="s">
        <v>446</v>
      </c>
      <c r="C62" s="110"/>
      <c r="D62" s="110">
        <v>19.839</v>
      </c>
      <c r="E62" s="111">
        <f t="shared" si="2"/>
        <v>19.839</v>
      </c>
      <c r="F62" s="112" t="s">
        <v>319</v>
      </c>
      <c r="G62" s="109" t="s">
        <v>445</v>
      </c>
      <c r="H62" s="113" t="s">
        <v>333</v>
      </c>
      <c r="I62" s="109"/>
    </row>
    <row r="63" ht="34" customHeight="1" spans="1:9">
      <c r="A63" s="109" t="s">
        <v>357</v>
      </c>
      <c r="B63" s="109" t="s">
        <v>452</v>
      </c>
      <c r="C63" s="110"/>
      <c r="D63" s="110">
        <v>1.039393</v>
      </c>
      <c r="E63" s="111">
        <f t="shared" si="2"/>
        <v>1.039393</v>
      </c>
      <c r="F63" s="112" t="s">
        <v>319</v>
      </c>
      <c r="G63" s="109" t="s">
        <v>453</v>
      </c>
      <c r="H63" s="113" t="s">
        <v>323</v>
      </c>
      <c r="I63" s="109"/>
    </row>
    <row r="64" ht="34" customHeight="1" spans="1:9">
      <c r="A64" s="109" t="s">
        <v>389</v>
      </c>
      <c r="B64" s="109" t="s">
        <v>454</v>
      </c>
      <c r="C64" s="110"/>
      <c r="D64" s="110">
        <v>17.21964</v>
      </c>
      <c r="E64" s="111">
        <f t="shared" si="2"/>
        <v>17.21964</v>
      </c>
      <c r="F64" s="112" t="s">
        <v>319</v>
      </c>
      <c r="G64" s="109" t="s">
        <v>395</v>
      </c>
      <c r="H64" s="113" t="s">
        <v>323</v>
      </c>
      <c r="I64" s="109"/>
    </row>
    <row r="65" ht="34" customHeight="1" spans="1:9">
      <c r="A65" s="109" t="s">
        <v>349</v>
      </c>
      <c r="B65" s="109" t="s">
        <v>455</v>
      </c>
      <c r="C65" s="110"/>
      <c r="D65" s="110">
        <v>163.173006</v>
      </c>
      <c r="E65" s="111">
        <f t="shared" si="2"/>
        <v>163.173006</v>
      </c>
      <c r="F65" s="112" t="s">
        <v>319</v>
      </c>
      <c r="G65" s="109" t="s">
        <v>456</v>
      </c>
      <c r="H65" s="113" t="s">
        <v>343</v>
      </c>
      <c r="I65" s="109"/>
    </row>
    <row r="66" ht="34" customHeight="1" spans="1:9">
      <c r="A66" s="109" t="s">
        <v>349</v>
      </c>
      <c r="B66" s="109" t="s">
        <v>457</v>
      </c>
      <c r="C66" s="110"/>
      <c r="D66" s="110">
        <v>28</v>
      </c>
      <c r="E66" s="111">
        <f t="shared" si="2"/>
        <v>28</v>
      </c>
      <c r="F66" s="112" t="s">
        <v>319</v>
      </c>
      <c r="G66" s="109" t="s">
        <v>351</v>
      </c>
      <c r="H66" s="113" t="s">
        <v>352</v>
      </c>
      <c r="I66" s="109"/>
    </row>
    <row r="67" ht="34" customHeight="1" spans="1:9">
      <c r="A67" s="109" t="s">
        <v>320</v>
      </c>
      <c r="B67" s="109" t="s">
        <v>452</v>
      </c>
      <c r="C67" s="110"/>
      <c r="D67" s="110">
        <v>2.604457</v>
      </c>
      <c r="E67" s="111">
        <f t="shared" si="2"/>
        <v>2.604457</v>
      </c>
      <c r="F67" s="112" t="s">
        <v>319</v>
      </c>
      <c r="G67" s="109" t="s">
        <v>453</v>
      </c>
      <c r="H67" s="113" t="s">
        <v>323</v>
      </c>
      <c r="I67" s="109"/>
    </row>
    <row r="68" ht="34" customHeight="1" spans="1:9">
      <c r="A68" s="109" t="s">
        <v>320</v>
      </c>
      <c r="B68" s="109" t="s">
        <v>458</v>
      </c>
      <c r="C68" s="110"/>
      <c r="D68" s="110">
        <v>15</v>
      </c>
      <c r="E68" s="111">
        <f t="shared" si="2"/>
        <v>15</v>
      </c>
      <c r="F68" s="112" t="s">
        <v>319</v>
      </c>
      <c r="G68" s="109" t="s">
        <v>459</v>
      </c>
      <c r="H68" s="113" t="s">
        <v>323</v>
      </c>
      <c r="I68" s="109"/>
    </row>
    <row r="69" ht="34" customHeight="1" spans="1:9">
      <c r="A69" s="109" t="s">
        <v>320</v>
      </c>
      <c r="B69" s="109" t="s">
        <v>460</v>
      </c>
      <c r="C69" s="110"/>
      <c r="D69" s="110">
        <v>10</v>
      </c>
      <c r="E69" s="111">
        <f t="shared" si="2"/>
        <v>10</v>
      </c>
      <c r="F69" s="112" t="s">
        <v>319</v>
      </c>
      <c r="G69" s="109" t="s">
        <v>461</v>
      </c>
      <c r="H69" s="113" t="s">
        <v>323</v>
      </c>
      <c r="I69" s="109"/>
    </row>
    <row r="70" s="44" customFormat="1" ht="34" customHeight="1" spans="1:9">
      <c r="A70" s="109" t="s">
        <v>320</v>
      </c>
      <c r="B70" s="109" t="s">
        <v>462</v>
      </c>
      <c r="C70" s="110">
        <v>14.48</v>
      </c>
      <c r="D70" s="110">
        <v>-14.48</v>
      </c>
      <c r="E70" s="111">
        <f t="shared" si="2"/>
        <v>0</v>
      </c>
      <c r="F70" s="112" t="s">
        <v>319</v>
      </c>
      <c r="G70" s="109" t="s">
        <v>461</v>
      </c>
      <c r="H70" s="113" t="s">
        <v>323</v>
      </c>
      <c r="I70" s="109"/>
    </row>
    <row r="71" ht="34" customHeight="1" spans="1:9">
      <c r="A71" s="109" t="s">
        <v>463</v>
      </c>
      <c r="B71" s="109" t="s">
        <v>464</v>
      </c>
      <c r="C71" s="110">
        <v>15</v>
      </c>
      <c r="D71" s="110">
        <v>-11.6868</v>
      </c>
      <c r="E71" s="111">
        <f t="shared" si="2"/>
        <v>3.3132</v>
      </c>
      <c r="F71" s="112" t="s">
        <v>319</v>
      </c>
      <c r="G71" s="109" t="s">
        <v>465</v>
      </c>
      <c r="H71" s="113" t="s">
        <v>466</v>
      </c>
      <c r="I71" s="109"/>
    </row>
    <row r="72" ht="34" customHeight="1" spans="1:9">
      <c r="A72" s="109" t="s">
        <v>467</v>
      </c>
      <c r="B72" s="109" t="s">
        <v>468</v>
      </c>
      <c r="C72" s="110">
        <v>7</v>
      </c>
      <c r="D72" s="110">
        <v>-7</v>
      </c>
      <c r="E72" s="111">
        <f t="shared" si="2"/>
        <v>0</v>
      </c>
      <c r="F72" s="112" t="s">
        <v>319</v>
      </c>
      <c r="G72" s="109" t="s">
        <v>469</v>
      </c>
      <c r="H72" s="113" t="s">
        <v>352</v>
      </c>
      <c r="I72" s="109"/>
    </row>
    <row r="73" ht="34" customHeight="1" spans="1:9">
      <c r="A73" s="109" t="s">
        <v>467</v>
      </c>
      <c r="B73" s="109" t="s">
        <v>470</v>
      </c>
      <c r="C73" s="110">
        <v>13.04</v>
      </c>
      <c r="D73" s="110">
        <v>-13.04</v>
      </c>
      <c r="E73" s="111">
        <f t="shared" si="2"/>
        <v>0</v>
      </c>
      <c r="F73" s="112" t="s">
        <v>319</v>
      </c>
      <c r="G73" s="109" t="s">
        <v>471</v>
      </c>
      <c r="H73" s="113" t="s">
        <v>333</v>
      </c>
      <c r="I73" s="109"/>
    </row>
    <row r="74" ht="34" customHeight="1" spans="1:9">
      <c r="A74" s="109" t="s">
        <v>403</v>
      </c>
      <c r="B74" s="109" t="s">
        <v>472</v>
      </c>
      <c r="C74" s="110">
        <v>120</v>
      </c>
      <c r="D74" s="110">
        <v>-78.67</v>
      </c>
      <c r="E74" s="111">
        <f t="shared" ref="E74:E87" si="3">C74+D74</f>
        <v>41.33</v>
      </c>
      <c r="F74" s="112" t="s">
        <v>319</v>
      </c>
      <c r="G74" s="109" t="s">
        <v>405</v>
      </c>
      <c r="H74" s="109" t="s">
        <v>343</v>
      </c>
      <c r="I74" s="109"/>
    </row>
    <row r="75" ht="34" customHeight="1" spans="1:9">
      <c r="A75" s="109" t="s">
        <v>473</v>
      </c>
      <c r="B75" s="109" t="s">
        <v>474</v>
      </c>
      <c r="C75" s="110">
        <v>2</v>
      </c>
      <c r="D75" s="110">
        <v>-0.0634</v>
      </c>
      <c r="E75" s="111">
        <f t="shared" si="3"/>
        <v>1.9366</v>
      </c>
      <c r="F75" s="112" t="s">
        <v>319</v>
      </c>
      <c r="G75" s="109" t="s">
        <v>475</v>
      </c>
      <c r="H75" s="113" t="s">
        <v>352</v>
      </c>
      <c r="I75" s="109"/>
    </row>
    <row r="76" ht="34" customHeight="1" spans="1:9">
      <c r="A76" s="109" t="s">
        <v>473</v>
      </c>
      <c r="B76" s="109" t="s">
        <v>476</v>
      </c>
      <c r="C76" s="110">
        <v>10</v>
      </c>
      <c r="D76" s="110">
        <v>-9.8145</v>
      </c>
      <c r="E76" s="111">
        <f t="shared" si="3"/>
        <v>0.185499999999999</v>
      </c>
      <c r="F76" s="112" t="s">
        <v>319</v>
      </c>
      <c r="G76" s="109" t="s">
        <v>477</v>
      </c>
      <c r="H76" s="113" t="s">
        <v>352</v>
      </c>
      <c r="I76" s="109"/>
    </row>
    <row r="77" ht="34" customHeight="1" spans="1:9">
      <c r="A77" s="109" t="s">
        <v>473</v>
      </c>
      <c r="B77" s="109" t="s">
        <v>478</v>
      </c>
      <c r="C77" s="110">
        <v>176.38</v>
      </c>
      <c r="D77" s="110">
        <v>-176.38</v>
      </c>
      <c r="E77" s="111">
        <f t="shared" si="3"/>
        <v>0</v>
      </c>
      <c r="F77" s="112" t="s">
        <v>319</v>
      </c>
      <c r="G77" s="109" t="s">
        <v>479</v>
      </c>
      <c r="H77" s="113" t="s">
        <v>343</v>
      </c>
      <c r="I77" s="109" t="s">
        <v>480</v>
      </c>
    </row>
    <row r="78" ht="34" customHeight="1" spans="1:9">
      <c r="A78" s="109" t="s">
        <v>473</v>
      </c>
      <c r="B78" s="109" t="s">
        <v>481</v>
      </c>
      <c r="C78" s="110"/>
      <c r="D78" s="110">
        <v>5</v>
      </c>
      <c r="E78" s="111">
        <f t="shared" si="3"/>
        <v>5</v>
      </c>
      <c r="F78" s="112" t="s">
        <v>319</v>
      </c>
      <c r="G78" s="109" t="s">
        <v>477</v>
      </c>
      <c r="H78" s="113" t="s">
        <v>352</v>
      </c>
      <c r="I78" s="109"/>
    </row>
    <row r="79" ht="34" customHeight="1" spans="1:9">
      <c r="A79" s="109" t="s">
        <v>420</v>
      </c>
      <c r="B79" s="109" t="s">
        <v>482</v>
      </c>
      <c r="C79" s="110"/>
      <c r="D79" s="110">
        <v>58.559629</v>
      </c>
      <c r="E79" s="111">
        <f t="shared" si="3"/>
        <v>58.559629</v>
      </c>
      <c r="F79" s="112" t="s">
        <v>319</v>
      </c>
      <c r="G79" s="109" t="s">
        <v>483</v>
      </c>
      <c r="H79" s="109" t="s">
        <v>347</v>
      </c>
      <c r="I79" s="109"/>
    </row>
    <row r="80" ht="34" customHeight="1" spans="1:9">
      <c r="A80" s="109" t="s">
        <v>420</v>
      </c>
      <c r="B80" s="109" t="s">
        <v>484</v>
      </c>
      <c r="C80" s="110">
        <v>140</v>
      </c>
      <c r="D80" s="110">
        <v>-140</v>
      </c>
      <c r="E80" s="111">
        <f t="shared" si="3"/>
        <v>0</v>
      </c>
      <c r="F80" s="112" t="s">
        <v>319</v>
      </c>
      <c r="G80" s="109" t="s">
        <v>426</v>
      </c>
      <c r="H80" s="112" t="s">
        <v>343</v>
      </c>
      <c r="I80" s="109" t="s">
        <v>480</v>
      </c>
    </row>
    <row r="81" ht="34" customHeight="1" spans="1:9">
      <c r="A81" s="109" t="s">
        <v>400</v>
      </c>
      <c r="B81" s="109" t="s">
        <v>485</v>
      </c>
      <c r="C81" s="110">
        <v>92.95</v>
      </c>
      <c r="D81" s="110">
        <v>-0.692238</v>
      </c>
      <c r="E81" s="111">
        <f t="shared" si="3"/>
        <v>92.257762</v>
      </c>
      <c r="F81" s="112" t="s">
        <v>319</v>
      </c>
      <c r="G81" s="109" t="s">
        <v>486</v>
      </c>
      <c r="H81" s="113" t="s">
        <v>333</v>
      </c>
      <c r="I81" s="109"/>
    </row>
    <row r="82" ht="34" customHeight="1" spans="1:9">
      <c r="A82" s="109" t="s">
        <v>400</v>
      </c>
      <c r="B82" s="109" t="s">
        <v>487</v>
      </c>
      <c r="C82" s="110">
        <v>33</v>
      </c>
      <c r="D82" s="110">
        <v>-33</v>
      </c>
      <c r="E82" s="111">
        <f t="shared" si="3"/>
        <v>0</v>
      </c>
      <c r="F82" s="112" t="s">
        <v>319</v>
      </c>
      <c r="G82" s="109" t="s">
        <v>488</v>
      </c>
      <c r="H82" s="113" t="s">
        <v>489</v>
      </c>
      <c r="I82" s="109"/>
    </row>
    <row r="83" ht="33" customHeight="1" spans="1:9">
      <c r="A83" s="109" t="s">
        <v>490</v>
      </c>
      <c r="B83" s="109" t="s">
        <v>491</v>
      </c>
      <c r="C83" s="110">
        <f>7707-3260</f>
        <v>4447</v>
      </c>
      <c r="D83" s="110">
        <f>-1958.55141-220</f>
        <v>-2178.55141</v>
      </c>
      <c r="E83" s="111">
        <f t="shared" si="3"/>
        <v>2268.44859</v>
      </c>
      <c r="F83" s="112" t="s">
        <v>319</v>
      </c>
      <c r="G83" s="109" t="s">
        <v>492</v>
      </c>
      <c r="H83" s="112" t="s">
        <v>493</v>
      </c>
      <c r="I83" s="109" t="s">
        <v>494</v>
      </c>
    </row>
    <row r="84" ht="34" customHeight="1" spans="1:9">
      <c r="A84" s="109" t="s">
        <v>490</v>
      </c>
      <c r="B84" s="109" t="s">
        <v>495</v>
      </c>
      <c r="C84" s="110"/>
      <c r="D84" s="110">
        <v>30</v>
      </c>
      <c r="E84" s="111">
        <f t="shared" si="3"/>
        <v>30</v>
      </c>
      <c r="F84" s="112" t="s">
        <v>319</v>
      </c>
      <c r="G84" s="109" t="s">
        <v>492</v>
      </c>
      <c r="H84" s="112" t="s">
        <v>493</v>
      </c>
      <c r="I84" s="109" t="s">
        <v>496</v>
      </c>
    </row>
    <row r="85" ht="34" customHeight="1" spans="1:9">
      <c r="A85" s="109" t="s">
        <v>490</v>
      </c>
      <c r="B85" s="109" t="s">
        <v>497</v>
      </c>
      <c r="C85" s="110"/>
      <c r="D85" s="110">
        <v>30</v>
      </c>
      <c r="E85" s="111">
        <f t="shared" si="3"/>
        <v>30</v>
      </c>
      <c r="F85" s="112" t="s">
        <v>319</v>
      </c>
      <c r="G85" s="109" t="s">
        <v>492</v>
      </c>
      <c r="H85" s="112" t="s">
        <v>493</v>
      </c>
      <c r="I85" s="109" t="s">
        <v>496</v>
      </c>
    </row>
    <row r="86" ht="34" customHeight="1" spans="1:9">
      <c r="A86" s="109" t="s">
        <v>490</v>
      </c>
      <c r="B86" s="109" t="s">
        <v>498</v>
      </c>
      <c r="C86" s="110"/>
      <c r="D86" s="110">
        <v>200</v>
      </c>
      <c r="E86" s="111">
        <f t="shared" si="3"/>
        <v>200</v>
      </c>
      <c r="F86" s="112" t="s">
        <v>319</v>
      </c>
      <c r="G86" s="109" t="s">
        <v>492</v>
      </c>
      <c r="H86" s="112" t="s">
        <v>493</v>
      </c>
      <c r="I86" s="109" t="s">
        <v>496</v>
      </c>
    </row>
    <row r="87" ht="34" customHeight="1" spans="1:9">
      <c r="A87" s="109" t="s">
        <v>490</v>
      </c>
      <c r="B87" s="109" t="s">
        <v>499</v>
      </c>
      <c r="C87" s="110"/>
      <c r="D87" s="110">
        <v>3000</v>
      </c>
      <c r="E87" s="111">
        <f t="shared" si="3"/>
        <v>3000</v>
      </c>
      <c r="F87" s="112" t="s">
        <v>319</v>
      </c>
      <c r="G87" s="109" t="s">
        <v>492</v>
      </c>
      <c r="H87" s="112" t="s">
        <v>493</v>
      </c>
      <c r="I87" s="109" t="s">
        <v>496</v>
      </c>
    </row>
    <row r="88" ht="34" customHeight="1" spans="1:9">
      <c r="A88" s="109" t="s">
        <v>324</v>
      </c>
      <c r="B88" s="109" t="s">
        <v>500</v>
      </c>
      <c r="C88" s="110">
        <v>250</v>
      </c>
      <c r="D88" s="110">
        <v>-150</v>
      </c>
      <c r="E88" s="111">
        <f t="shared" ref="E88:E105" si="4">C88+D88</f>
        <v>100</v>
      </c>
      <c r="F88" s="112" t="s">
        <v>319</v>
      </c>
      <c r="G88" s="113" t="s">
        <v>501</v>
      </c>
      <c r="H88" s="113" t="s">
        <v>502</v>
      </c>
      <c r="I88" s="109"/>
    </row>
    <row r="89" ht="34" customHeight="1" spans="1:9">
      <c r="A89" s="109" t="s">
        <v>503</v>
      </c>
      <c r="B89" s="109" t="s">
        <v>504</v>
      </c>
      <c r="C89" s="110"/>
      <c r="D89" s="110">
        <v>5</v>
      </c>
      <c r="E89" s="111">
        <f t="shared" si="4"/>
        <v>5</v>
      </c>
      <c r="F89" s="112" t="s">
        <v>319</v>
      </c>
      <c r="G89" s="109" t="s">
        <v>505</v>
      </c>
      <c r="H89" s="113" t="s">
        <v>337</v>
      </c>
      <c r="I89" s="109"/>
    </row>
    <row r="90" ht="34" customHeight="1" spans="1:9">
      <c r="A90" s="109" t="s">
        <v>330</v>
      </c>
      <c r="B90" s="109" t="s">
        <v>506</v>
      </c>
      <c r="C90" s="110"/>
      <c r="D90" s="110">
        <v>3</v>
      </c>
      <c r="E90" s="111">
        <f t="shared" si="4"/>
        <v>3</v>
      </c>
      <c r="F90" s="112" t="s">
        <v>319</v>
      </c>
      <c r="G90" s="109" t="s">
        <v>507</v>
      </c>
      <c r="H90" s="113" t="s">
        <v>333</v>
      </c>
      <c r="I90" s="109"/>
    </row>
    <row r="91" ht="34" customHeight="1" spans="1:9">
      <c r="A91" s="109" t="s">
        <v>330</v>
      </c>
      <c r="B91" s="109" t="s">
        <v>508</v>
      </c>
      <c r="C91" s="110"/>
      <c r="D91" s="110">
        <v>4.420169</v>
      </c>
      <c r="E91" s="111">
        <f t="shared" si="4"/>
        <v>4.420169</v>
      </c>
      <c r="F91" s="112" t="s">
        <v>319</v>
      </c>
      <c r="G91" s="109" t="s">
        <v>509</v>
      </c>
      <c r="H91" s="113" t="s">
        <v>352</v>
      </c>
      <c r="I91" s="109"/>
    </row>
    <row r="92" ht="34" customHeight="1" spans="1:9">
      <c r="A92" s="109" t="s">
        <v>357</v>
      </c>
      <c r="B92" s="109" t="s">
        <v>510</v>
      </c>
      <c r="C92" s="110"/>
      <c r="D92" s="110">
        <v>15</v>
      </c>
      <c r="E92" s="111">
        <f t="shared" si="4"/>
        <v>15</v>
      </c>
      <c r="F92" s="112" t="s">
        <v>319</v>
      </c>
      <c r="G92" s="114" t="s">
        <v>511</v>
      </c>
      <c r="H92" s="109" t="s">
        <v>343</v>
      </c>
      <c r="I92" s="109"/>
    </row>
    <row r="93" ht="34" customHeight="1" spans="1:9">
      <c r="A93" s="109" t="s">
        <v>324</v>
      </c>
      <c r="B93" s="109" t="s">
        <v>512</v>
      </c>
      <c r="C93" s="110">
        <v>133.964</v>
      </c>
      <c r="D93" s="110">
        <v>-133.964</v>
      </c>
      <c r="E93" s="111">
        <f t="shared" si="4"/>
        <v>0</v>
      </c>
      <c r="F93" s="112" t="s">
        <v>319</v>
      </c>
      <c r="G93" s="109" t="s">
        <v>513</v>
      </c>
      <c r="H93" s="113" t="s">
        <v>502</v>
      </c>
      <c r="I93" s="109"/>
    </row>
    <row r="94" ht="34" customHeight="1" spans="1:9">
      <c r="A94" s="109" t="s">
        <v>324</v>
      </c>
      <c r="B94" s="109" t="s">
        <v>514</v>
      </c>
      <c r="C94" s="110">
        <v>50.033</v>
      </c>
      <c r="D94" s="110">
        <v>-50.033</v>
      </c>
      <c r="E94" s="111">
        <f t="shared" si="4"/>
        <v>0</v>
      </c>
      <c r="F94" s="112" t="s">
        <v>319</v>
      </c>
      <c r="G94" s="109" t="s">
        <v>513</v>
      </c>
      <c r="H94" s="113" t="s">
        <v>502</v>
      </c>
      <c r="I94" s="109"/>
    </row>
    <row r="95" ht="34" customHeight="1" spans="1:9">
      <c r="A95" s="109" t="s">
        <v>515</v>
      </c>
      <c r="B95" s="109" t="s">
        <v>516</v>
      </c>
      <c r="C95" s="110">
        <v>2.7926</v>
      </c>
      <c r="D95" s="110">
        <v>-2.7926</v>
      </c>
      <c r="E95" s="111">
        <f t="shared" si="4"/>
        <v>0</v>
      </c>
      <c r="F95" s="112" t="s">
        <v>319</v>
      </c>
      <c r="G95" s="109" t="s">
        <v>517</v>
      </c>
      <c r="H95" s="113" t="s">
        <v>343</v>
      </c>
      <c r="I95" s="109"/>
    </row>
    <row r="96" ht="34" customHeight="1" spans="1:9">
      <c r="A96" s="109" t="s">
        <v>324</v>
      </c>
      <c r="B96" s="109" t="s">
        <v>518</v>
      </c>
      <c r="C96" s="110"/>
      <c r="D96" s="110">
        <v>25</v>
      </c>
      <c r="E96" s="111">
        <f t="shared" si="4"/>
        <v>25</v>
      </c>
      <c r="F96" s="112" t="s">
        <v>319</v>
      </c>
      <c r="G96" s="109" t="s">
        <v>519</v>
      </c>
      <c r="H96" s="113" t="s">
        <v>352</v>
      </c>
      <c r="I96" s="109"/>
    </row>
    <row r="97" s="44" customFormat="1" ht="34" customHeight="1" spans="1:9">
      <c r="A97" s="109" t="s">
        <v>361</v>
      </c>
      <c r="B97" s="109" t="s">
        <v>520</v>
      </c>
      <c r="C97" s="110">
        <v>15</v>
      </c>
      <c r="D97" s="110">
        <v>-5.88</v>
      </c>
      <c r="E97" s="111">
        <f t="shared" si="4"/>
        <v>9.12</v>
      </c>
      <c r="F97" s="112" t="s">
        <v>319</v>
      </c>
      <c r="G97" s="109" t="s">
        <v>445</v>
      </c>
      <c r="H97" s="113" t="s">
        <v>343</v>
      </c>
      <c r="I97" s="109"/>
    </row>
    <row r="98" s="44" customFormat="1" ht="34" customHeight="1" spans="1:9">
      <c r="A98" s="109" t="s">
        <v>361</v>
      </c>
      <c r="B98" s="109" t="s">
        <v>446</v>
      </c>
      <c r="C98" s="110"/>
      <c r="D98" s="110">
        <v>7.01</v>
      </c>
      <c r="E98" s="111">
        <f t="shared" si="4"/>
        <v>7.01</v>
      </c>
      <c r="F98" s="112" t="s">
        <v>319</v>
      </c>
      <c r="G98" s="109" t="s">
        <v>445</v>
      </c>
      <c r="H98" s="113" t="s">
        <v>333</v>
      </c>
      <c r="I98" s="109"/>
    </row>
    <row r="99" s="44" customFormat="1" ht="34" customHeight="1" spans="1:9">
      <c r="A99" s="109" t="s">
        <v>361</v>
      </c>
      <c r="B99" s="109" t="s">
        <v>521</v>
      </c>
      <c r="C99" s="110"/>
      <c r="D99" s="110">
        <v>8.567982</v>
      </c>
      <c r="E99" s="111">
        <f t="shared" si="4"/>
        <v>8.567982</v>
      </c>
      <c r="F99" s="112" t="s">
        <v>319</v>
      </c>
      <c r="G99" s="109" t="s">
        <v>453</v>
      </c>
      <c r="H99" s="113" t="s">
        <v>323</v>
      </c>
      <c r="I99" s="109"/>
    </row>
    <row r="100" s="44" customFormat="1" ht="34" customHeight="1" spans="1:9">
      <c r="A100" s="109" t="s">
        <v>365</v>
      </c>
      <c r="B100" s="109" t="s">
        <v>446</v>
      </c>
      <c r="C100" s="110"/>
      <c r="D100" s="110">
        <v>10.77</v>
      </c>
      <c r="E100" s="111">
        <f t="shared" si="4"/>
        <v>10.77</v>
      </c>
      <c r="F100" s="112" t="s">
        <v>319</v>
      </c>
      <c r="G100" s="109" t="s">
        <v>445</v>
      </c>
      <c r="H100" s="109" t="s">
        <v>333</v>
      </c>
      <c r="I100" s="109"/>
    </row>
    <row r="101" s="44" customFormat="1" ht="34" customHeight="1" spans="1:9">
      <c r="A101" s="109" t="s">
        <v>354</v>
      </c>
      <c r="B101" s="109" t="s">
        <v>446</v>
      </c>
      <c r="C101" s="110"/>
      <c r="D101" s="110">
        <v>20.92</v>
      </c>
      <c r="E101" s="111">
        <f t="shared" si="4"/>
        <v>20.92</v>
      </c>
      <c r="F101" s="112" t="s">
        <v>319</v>
      </c>
      <c r="G101" s="109" t="s">
        <v>445</v>
      </c>
      <c r="H101" s="113" t="s">
        <v>333</v>
      </c>
      <c r="I101" s="109"/>
    </row>
    <row r="102" s="44" customFormat="1" ht="34" customHeight="1" spans="1:9">
      <c r="A102" s="109" t="s">
        <v>357</v>
      </c>
      <c r="B102" s="109" t="s">
        <v>449</v>
      </c>
      <c r="C102" s="110">
        <v>20</v>
      </c>
      <c r="D102" s="110">
        <v>-20</v>
      </c>
      <c r="E102" s="111">
        <f t="shared" si="4"/>
        <v>0</v>
      </c>
      <c r="F102" s="112" t="s">
        <v>319</v>
      </c>
      <c r="G102" s="109" t="s">
        <v>450</v>
      </c>
      <c r="H102" s="113" t="s">
        <v>451</v>
      </c>
      <c r="I102" s="109"/>
    </row>
    <row r="103" s="44" customFormat="1" ht="34" customHeight="1" spans="1:9">
      <c r="A103" s="109" t="s">
        <v>408</v>
      </c>
      <c r="B103" s="109" t="s">
        <v>522</v>
      </c>
      <c r="C103" s="110">
        <v>200</v>
      </c>
      <c r="D103" s="110">
        <v>-200</v>
      </c>
      <c r="E103" s="111">
        <f t="shared" si="4"/>
        <v>0</v>
      </c>
      <c r="F103" s="112" t="s">
        <v>319</v>
      </c>
      <c r="G103" s="109" t="s">
        <v>414</v>
      </c>
      <c r="H103" s="113" t="s">
        <v>502</v>
      </c>
      <c r="I103" s="109"/>
    </row>
    <row r="104" s="44" customFormat="1" ht="34" customHeight="1" spans="1:9">
      <c r="A104" s="109" t="s">
        <v>523</v>
      </c>
      <c r="B104" s="109" t="s">
        <v>524</v>
      </c>
      <c r="C104" s="110">
        <v>1854</v>
      </c>
      <c r="D104" s="110">
        <v>-1085.67</v>
      </c>
      <c r="E104" s="111">
        <f t="shared" si="4"/>
        <v>768.33</v>
      </c>
      <c r="F104" s="112" t="s">
        <v>319</v>
      </c>
      <c r="G104" s="109" t="s">
        <v>525</v>
      </c>
      <c r="H104" s="113" t="s">
        <v>343</v>
      </c>
      <c r="I104" s="109"/>
    </row>
    <row r="105" s="44" customFormat="1" ht="34" customHeight="1" spans="1:9">
      <c r="A105" s="109" t="s">
        <v>523</v>
      </c>
      <c r="B105" s="109" t="s">
        <v>524</v>
      </c>
      <c r="C105" s="110">
        <v>146</v>
      </c>
      <c r="D105" s="110">
        <v>-87.21</v>
      </c>
      <c r="E105" s="111">
        <f t="shared" si="4"/>
        <v>58.79</v>
      </c>
      <c r="F105" s="112" t="s">
        <v>319</v>
      </c>
      <c r="G105" s="109" t="s">
        <v>456</v>
      </c>
      <c r="H105" s="113" t="s">
        <v>343</v>
      </c>
      <c r="I105" s="109"/>
    </row>
    <row r="106" s="44" customFormat="1" ht="34" customHeight="1" spans="1:9">
      <c r="A106" s="109" t="s">
        <v>523</v>
      </c>
      <c r="B106" s="109" t="s">
        <v>526</v>
      </c>
      <c r="C106" s="110"/>
      <c r="D106" s="110">
        <v>132</v>
      </c>
      <c r="E106" s="111"/>
      <c r="F106" s="112" t="s">
        <v>319</v>
      </c>
      <c r="G106" s="109" t="s">
        <v>456</v>
      </c>
      <c r="H106" s="113" t="s">
        <v>337</v>
      </c>
      <c r="I106" s="109"/>
    </row>
    <row r="107" s="44" customFormat="1" ht="34" customHeight="1" spans="1:9">
      <c r="A107" s="109" t="s">
        <v>523</v>
      </c>
      <c r="B107" s="109" t="s">
        <v>527</v>
      </c>
      <c r="C107" s="110"/>
      <c r="D107" s="110">
        <v>50</v>
      </c>
      <c r="E107" s="111">
        <f t="shared" ref="E107:E112" si="5">C107+D107</f>
        <v>50</v>
      </c>
      <c r="F107" s="112" t="s">
        <v>319</v>
      </c>
      <c r="G107" s="109" t="s">
        <v>456</v>
      </c>
      <c r="H107" s="113" t="s">
        <v>528</v>
      </c>
      <c r="I107" s="109"/>
    </row>
    <row r="108" s="44" customFormat="1" ht="34" customHeight="1" spans="1:9">
      <c r="A108" s="109" t="s">
        <v>370</v>
      </c>
      <c r="B108" s="109" t="s">
        <v>529</v>
      </c>
      <c r="C108" s="110"/>
      <c r="D108" s="110">
        <v>14.776</v>
      </c>
      <c r="E108" s="111">
        <f t="shared" si="5"/>
        <v>14.776</v>
      </c>
      <c r="F108" s="112" t="s">
        <v>319</v>
      </c>
      <c r="G108" s="109" t="s">
        <v>513</v>
      </c>
      <c r="H108" s="113" t="s">
        <v>396</v>
      </c>
      <c r="I108" s="109"/>
    </row>
    <row r="109" s="44" customFormat="1" ht="34" customHeight="1" spans="1:9">
      <c r="A109" s="109" t="s">
        <v>363</v>
      </c>
      <c r="B109" s="109" t="s">
        <v>530</v>
      </c>
      <c r="C109" s="110"/>
      <c r="D109" s="110">
        <v>35</v>
      </c>
      <c r="E109" s="111">
        <f t="shared" si="5"/>
        <v>35</v>
      </c>
      <c r="F109" s="112" t="s">
        <v>319</v>
      </c>
      <c r="G109" s="109" t="s">
        <v>450</v>
      </c>
      <c r="H109" s="113" t="s">
        <v>333</v>
      </c>
      <c r="I109" s="109"/>
    </row>
    <row r="110" s="44" customFormat="1" ht="34" customHeight="1" spans="1:9">
      <c r="A110" s="109" t="s">
        <v>523</v>
      </c>
      <c r="B110" s="109" t="s">
        <v>531</v>
      </c>
      <c r="C110" s="110"/>
      <c r="D110" s="110">
        <v>1000</v>
      </c>
      <c r="E110" s="111">
        <f t="shared" si="5"/>
        <v>1000</v>
      </c>
      <c r="F110" s="112" t="s">
        <v>319</v>
      </c>
      <c r="G110" s="109" t="s">
        <v>525</v>
      </c>
      <c r="H110" s="113" t="s">
        <v>343</v>
      </c>
      <c r="I110" s="109"/>
    </row>
    <row r="111" s="44" customFormat="1" ht="34" customHeight="1" spans="1:9">
      <c r="A111" s="109" t="s">
        <v>385</v>
      </c>
      <c r="B111" s="109" t="s">
        <v>532</v>
      </c>
      <c r="C111" s="110">
        <v>15</v>
      </c>
      <c r="D111" s="110">
        <v>-15</v>
      </c>
      <c r="E111" s="111">
        <f t="shared" si="5"/>
        <v>0</v>
      </c>
      <c r="F111" s="112" t="s">
        <v>319</v>
      </c>
      <c r="G111" s="109" t="s">
        <v>533</v>
      </c>
      <c r="H111" s="113" t="s">
        <v>352</v>
      </c>
      <c r="I111" s="109" t="s">
        <v>534</v>
      </c>
    </row>
    <row r="112" s="44" customFormat="1" ht="34" customHeight="1" spans="1:9">
      <c r="A112" s="109" t="s">
        <v>385</v>
      </c>
      <c r="B112" s="109" t="s">
        <v>535</v>
      </c>
      <c r="C112" s="110">
        <v>20</v>
      </c>
      <c r="D112" s="110">
        <v>-20</v>
      </c>
      <c r="E112" s="111">
        <f t="shared" si="5"/>
        <v>0</v>
      </c>
      <c r="F112" s="112" t="s">
        <v>319</v>
      </c>
      <c r="G112" s="109" t="s">
        <v>387</v>
      </c>
      <c r="H112" s="113" t="s">
        <v>352</v>
      </c>
      <c r="I112" s="109" t="s">
        <v>534</v>
      </c>
    </row>
    <row r="113" s="44" customFormat="1" ht="34" customHeight="1" spans="1:9">
      <c r="A113" s="109" t="s">
        <v>536</v>
      </c>
      <c r="B113" s="109" t="s">
        <v>537</v>
      </c>
      <c r="C113" s="110">
        <v>163.18</v>
      </c>
      <c r="D113" s="110">
        <v>-163.18</v>
      </c>
      <c r="E113" s="111"/>
      <c r="F113" s="112" t="s">
        <v>319</v>
      </c>
      <c r="G113" s="109" t="s">
        <v>319</v>
      </c>
      <c r="H113" s="113" t="s">
        <v>337</v>
      </c>
      <c r="I113" s="109"/>
    </row>
    <row r="114" s="44" customFormat="1" ht="34" customHeight="1" spans="1:9">
      <c r="A114" s="109" t="s">
        <v>538</v>
      </c>
      <c r="B114" s="109" t="s">
        <v>539</v>
      </c>
      <c r="C114" s="110">
        <v>12.07</v>
      </c>
      <c r="D114" s="110">
        <v>-12.07</v>
      </c>
      <c r="E114" s="111"/>
      <c r="F114" s="112" t="s">
        <v>319</v>
      </c>
      <c r="G114" s="109" t="s">
        <v>445</v>
      </c>
      <c r="H114" s="113" t="s">
        <v>343</v>
      </c>
      <c r="I114" s="109"/>
    </row>
    <row r="115" s="44" customFormat="1" ht="34" customHeight="1" spans="1:9">
      <c r="A115" s="109" t="s">
        <v>354</v>
      </c>
      <c r="B115" s="109" t="s">
        <v>540</v>
      </c>
      <c r="C115" s="110">
        <v>40</v>
      </c>
      <c r="D115" s="110">
        <v>-40</v>
      </c>
      <c r="E115" s="111"/>
      <c r="F115" s="112" t="s">
        <v>319</v>
      </c>
      <c r="G115" s="109" t="s">
        <v>450</v>
      </c>
      <c r="H115" s="112" t="s">
        <v>343</v>
      </c>
      <c r="I115" s="109" t="s">
        <v>480</v>
      </c>
    </row>
    <row r="116" s="44" customFormat="1" ht="34" customHeight="1" spans="1:9">
      <c r="A116" s="115" t="s">
        <v>541</v>
      </c>
      <c r="B116" s="100"/>
      <c r="C116" s="116">
        <f>SUM(C7:C115)</f>
        <v>15953.665844</v>
      </c>
      <c r="D116" s="116">
        <f>SUM(D7:D115)</f>
        <v>1368.5679445</v>
      </c>
      <c r="E116" s="116">
        <f>SUM(E7:E115)</f>
        <v>17190.2337885</v>
      </c>
      <c r="F116" s="117" t="s">
        <v>140</v>
      </c>
      <c r="G116" s="117" t="s">
        <v>0</v>
      </c>
      <c r="H116" s="117" t="s">
        <v>0</v>
      </c>
      <c r="I116" s="109"/>
    </row>
  </sheetData>
  <mergeCells count="12">
    <mergeCell ref="A2:H2"/>
    <mergeCell ref="A3:B3"/>
    <mergeCell ref="A116:B116"/>
    <mergeCell ref="A4:A6"/>
    <mergeCell ref="B4:B5"/>
    <mergeCell ref="C4:C5"/>
    <mergeCell ref="D4:D5"/>
    <mergeCell ref="E4:E5"/>
    <mergeCell ref="F4:F5"/>
    <mergeCell ref="G4:G5"/>
    <mergeCell ref="H4:H5"/>
    <mergeCell ref="I4:I5"/>
  </mergeCells>
  <pageMargins left="0.751388888888889" right="0.751388888888889" top="1" bottom="1" header="0.5" footer="0.5"/>
  <pageSetup paperSize="9" scale="67"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1427"/>
  <sheetViews>
    <sheetView topLeftCell="A401" workbookViewId="0">
      <selection activeCell="L13" sqref="L13"/>
    </sheetView>
  </sheetViews>
  <sheetFormatPr defaultColWidth="9" defaultRowHeight="13.5"/>
  <cols>
    <col min="1" max="1" width="9.43333333333333" customWidth="1"/>
    <col min="2" max="2" width="4.925" customWidth="1"/>
    <col min="3" max="3" width="4.24166666666667" customWidth="1"/>
    <col min="4" max="4" width="5.475" customWidth="1"/>
    <col min="5" max="5" width="43.6083333333333" customWidth="1"/>
    <col min="6" max="6" width="19.6833333333333" customWidth="1"/>
    <col min="7" max="7" width="16.675" customWidth="1"/>
    <col min="8" max="8" width="19.275" customWidth="1"/>
    <col min="9" max="9" width="25.975" customWidth="1"/>
  </cols>
  <sheetData>
    <row r="1" ht="27" customHeight="1" spans="1:9">
      <c r="A1" s="40" t="s">
        <v>542</v>
      </c>
      <c r="B1" s="40" t="s">
        <v>0</v>
      </c>
      <c r="C1" s="40" t="s">
        <v>0</v>
      </c>
      <c r="D1" s="40" t="s">
        <v>0</v>
      </c>
      <c r="E1" s="2" t="s">
        <v>0</v>
      </c>
      <c r="F1" s="2" t="s">
        <v>0</v>
      </c>
      <c r="G1" s="2" t="s">
        <v>0</v>
      </c>
      <c r="H1" s="2" t="s">
        <v>0</v>
      </c>
      <c r="I1" s="2" t="s">
        <v>0</v>
      </c>
    </row>
    <row r="2" ht="48" customHeight="1" spans="1:9">
      <c r="A2" s="41" t="s">
        <v>543</v>
      </c>
      <c r="B2" s="41" t="s">
        <v>0</v>
      </c>
      <c r="C2" s="41" t="s">
        <v>0</v>
      </c>
      <c r="D2" s="41" t="s">
        <v>0</v>
      </c>
      <c r="E2" s="41" t="s">
        <v>0</v>
      </c>
      <c r="F2" s="41" t="s">
        <v>0</v>
      </c>
      <c r="G2" s="41" t="s">
        <v>0</v>
      </c>
      <c r="H2" s="41" t="s">
        <v>0</v>
      </c>
      <c r="I2" s="41" t="s">
        <v>0</v>
      </c>
    </row>
    <row r="3" ht="26" customHeight="1" spans="1:9">
      <c r="A3" s="4" t="s">
        <v>25</v>
      </c>
      <c r="B3" s="5" t="s">
        <v>0</v>
      </c>
      <c r="C3" s="5" t="s">
        <v>0</v>
      </c>
      <c r="D3" s="5" t="s">
        <v>0</v>
      </c>
      <c r="E3" s="5" t="s">
        <v>0</v>
      </c>
      <c r="F3" s="6" t="s">
        <v>0</v>
      </c>
      <c r="G3" s="6" t="s">
        <v>0</v>
      </c>
      <c r="H3" s="63" t="s">
        <v>0</v>
      </c>
      <c r="I3" s="6" t="s">
        <v>26</v>
      </c>
    </row>
    <row r="4" ht="16" customHeight="1" spans="1:9">
      <c r="A4" s="9" t="s">
        <v>135</v>
      </c>
      <c r="B4" s="9" t="s">
        <v>135</v>
      </c>
      <c r="C4" s="42" t="s">
        <v>0</v>
      </c>
      <c r="D4" s="42" t="s">
        <v>0</v>
      </c>
      <c r="E4" s="9" t="s">
        <v>134</v>
      </c>
      <c r="F4" s="9" t="s">
        <v>66</v>
      </c>
      <c r="G4" s="9" t="s">
        <v>32</v>
      </c>
      <c r="H4" s="9" t="s">
        <v>129</v>
      </c>
      <c r="I4" s="9" t="s">
        <v>29</v>
      </c>
    </row>
    <row r="5" ht="16" customHeight="1" spans="1:9">
      <c r="A5" s="42" t="s">
        <v>0</v>
      </c>
      <c r="B5" s="9" t="s">
        <v>544</v>
      </c>
      <c r="C5" s="9" t="s">
        <v>545</v>
      </c>
      <c r="D5" s="9" t="s">
        <v>546</v>
      </c>
      <c r="E5" s="15" t="s">
        <v>0</v>
      </c>
      <c r="F5" s="9" t="s">
        <v>0</v>
      </c>
      <c r="G5" s="9" t="s">
        <v>0</v>
      </c>
      <c r="H5" s="9" t="s">
        <v>0</v>
      </c>
      <c r="I5" s="42" t="s">
        <v>0</v>
      </c>
    </row>
    <row r="6" ht="16" customHeight="1" spans="1:9">
      <c r="A6" s="9" t="s">
        <v>0</v>
      </c>
      <c r="B6" s="9" t="s">
        <v>135</v>
      </c>
      <c r="C6" s="42"/>
      <c r="D6" s="42"/>
      <c r="E6" s="9" t="s">
        <v>0</v>
      </c>
      <c r="F6" s="9" t="s">
        <v>0</v>
      </c>
      <c r="G6" s="9" t="s">
        <v>0</v>
      </c>
      <c r="H6" s="9" t="s">
        <v>0</v>
      </c>
      <c r="I6" s="9" t="s">
        <v>0</v>
      </c>
    </row>
    <row r="7" ht="16" customHeight="1" spans="1:9">
      <c r="A7" s="42" t="s">
        <v>0</v>
      </c>
      <c r="B7" s="9" t="s">
        <v>544</v>
      </c>
      <c r="C7" s="9" t="s">
        <v>545</v>
      </c>
      <c r="D7" s="9" t="s">
        <v>546</v>
      </c>
      <c r="E7" s="15" t="s">
        <v>0</v>
      </c>
      <c r="F7" s="9" t="s">
        <v>0</v>
      </c>
      <c r="G7" s="9" t="s">
        <v>0</v>
      </c>
      <c r="H7" s="9" t="s">
        <v>0</v>
      </c>
      <c r="I7" s="42" t="s">
        <v>0</v>
      </c>
    </row>
    <row r="8" ht="16" customHeight="1" spans="1:9">
      <c r="A8" s="9" t="s">
        <v>0</v>
      </c>
      <c r="B8" s="9" t="s">
        <v>0</v>
      </c>
      <c r="C8" s="42" t="s">
        <v>0</v>
      </c>
      <c r="D8" s="42" t="s">
        <v>0</v>
      </c>
      <c r="E8" s="9" t="s">
        <v>0</v>
      </c>
      <c r="F8" s="9" t="s">
        <v>0</v>
      </c>
      <c r="G8" s="9" t="s">
        <v>0</v>
      </c>
      <c r="H8" s="9" t="s">
        <v>0</v>
      </c>
      <c r="I8" s="9" t="s">
        <v>0</v>
      </c>
    </row>
    <row r="9" ht="20" customHeight="1" spans="1:9">
      <c r="A9" s="42" t="s">
        <v>0</v>
      </c>
      <c r="B9" s="9" t="s">
        <v>34</v>
      </c>
      <c r="C9" s="9" t="s">
        <v>0</v>
      </c>
      <c r="D9" s="9" t="s">
        <v>0</v>
      </c>
      <c r="E9" s="15" t="s">
        <v>35</v>
      </c>
      <c r="F9" s="9" t="s">
        <v>36</v>
      </c>
      <c r="G9" s="9" t="s">
        <v>68</v>
      </c>
      <c r="H9" s="9" t="s">
        <v>69</v>
      </c>
      <c r="I9" s="42" t="s">
        <v>39</v>
      </c>
    </row>
    <row r="10" ht="20" customHeight="1" spans="1:9">
      <c r="A10" s="9" t="s">
        <v>0</v>
      </c>
      <c r="B10" s="9" t="s">
        <v>547</v>
      </c>
      <c r="C10" s="42" t="s">
        <v>0</v>
      </c>
      <c r="D10" s="42" t="s">
        <v>0</v>
      </c>
      <c r="E10" s="9" t="s">
        <v>0</v>
      </c>
      <c r="F10" s="9">
        <f>SUM(F11,F252,F292,F311,F401,F453,F509,F566,F693,F774,F845,F868,F976,F1029,F1093,F1113,F1143,F1153,F1198,F1219,F1264,F1314,F1315,F1320,F1400,F1412,F1424)</f>
        <v>173794.12</v>
      </c>
      <c r="G10" s="9">
        <f>SUM(G11,G252,G292,G311,G401,G453,G509,G566,G693,G774,G845,G868,G976,G1029,G1093,G1113,G1143,G1153,G1198,G1219,G1264,G1314,G1315,G1320,G1400,G1412,G1424)</f>
        <v>10632.88</v>
      </c>
      <c r="H10" s="9">
        <f>SUM(H11,H252,H292,H311,H401,H453,H509,H566,H693,H774,H845,H868,H976,H1029,H1093,H1113,H1143,H1153,H1198,H1219,H1264,H1314,H1315,H1320,H1400,H1412,H1424)</f>
        <v>184427</v>
      </c>
      <c r="I10" s="9" t="s">
        <v>0</v>
      </c>
    </row>
    <row r="11" ht="20" customHeight="1" spans="1:9">
      <c r="A11" s="64" t="s">
        <v>548</v>
      </c>
      <c r="B11" s="65" t="s">
        <v>548</v>
      </c>
      <c r="C11" s="65" t="s">
        <v>0</v>
      </c>
      <c r="D11" s="65" t="s">
        <v>0</v>
      </c>
      <c r="E11" s="64" t="s">
        <v>549</v>
      </c>
      <c r="F11" s="66">
        <f>SUM(F12,F24,F33,F43,F54,F65,F76,F84,F93,F106,F115,F126,F138,F145,F153,F159,F166,F173,F180,F187,F194,F202,F208,F214,F221,F236,F243,F249)</f>
        <v>20272</v>
      </c>
      <c r="G11" s="66">
        <f>SUM(G12,G24,G33,G43,G54,G65,G76,G84,G93,G106,G115,G126,G138,G145,G153,G159,G166,G173,G180,G187,G194,G202,G208,G214,G221,G236,G243,G249)</f>
        <v>749</v>
      </c>
      <c r="H11" s="66">
        <f>SUM(H12,H24,H33,H43,H54,H65,H76,H84,H93,H106,H115,H126,H138,H145,H153,H159,H166,H173,H180,H187,H194,H202,H208,H214,H221,H236,H243,H249)</f>
        <v>21021</v>
      </c>
      <c r="I11" s="70" t="s">
        <v>0</v>
      </c>
    </row>
    <row r="12" ht="20" customHeight="1" spans="1:9">
      <c r="A12" s="64" t="s">
        <v>550</v>
      </c>
      <c r="B12" s="65" t="s">
        <v>548</v>
      </c>
      <c r="C12" s="65" t="s">
        <v>551</v>
      </c>
      <c r="D12" s="65" t="s">
        <v>0</v>
      </c>
      <c r="E12" s="64" t="s">
        <v>552</v>
      </c>
      <c r="F12" s="66">
        <f>SUM(F13:F23)</f>
        <v>2739</v>
      </c>
      <c r="G12" s="66">
        <f>SUM(G13:G23)</f>
        <v>89</v>
      </c>
      <c r="H12" s="66">
        <f>SUM(H13:H23)</f>
        <v>2828</v>
      </c>
      <c r="I12" s="70" t="s">
        <v>0</v>
      </c>
    </row>
    <row r="13" ht="20" customHeight="1" spans="1:9">
      <c r="A13" s="64" t="s">
        <v>553</v>
      </c>
      <c r="B13" s="65" t="s">
        <v>0</v>
      </c>
      <c r="C13" s="65" t="s">
        <v>0</v>
      </c>
      <c r="D13" s="65" t="s">
        <v>551</v>
      </c>
      <c r="E13" s="64" t="s">
        <v>554</v>
      </c>
      <c r="F13" s="66">
        <v>2677</v>
      </c>
      <c r="G13" s="66">
        <v>74</v>
      </c>
      <c r="H13" s="66">
        <f t="shared" ref="H11:H74" si="0">SUM(F13:G13)</f>
        <v>2751</v>
      </c>
      <c r="I13" s="70" t="s">
        <v>0</v>
      </c>
    </row>
    <row r="14" s="62" customFormat="1" ht="36" hidden="1" customHeight="1" spans="1:9">
      <c r="A14" s="67" t="s">
        <v>555</v>
      </c>
      <c r="B14" s="68" t="s">
        <v>0</v>
      </c>
      <c r="C14" s="68" t="s">
        <v>0</v>
      </c>
      <c r="D14" s="68" t="s">
        <v>556</v>
      </c>
      <c r="E14" s="67" t="s">
        <v>557</v>
      </c>
      <c r="F14" s="69">
        <v>0</v>
      </c>
      <c r="G14" s="69">
        <v>0</v>
      </c>
      <c r="H14" s="69">
        <f t="shared" si="0"/>
        <v>0</v>
      </c>
      <c r="I14" s="71" t="s">
        <v>0</v>
      </c>
    </row>
    <row r="15" s="62" customFormat="1" ht="36" hidden="1" customHeight="1" spans="1:9">
      <c r="A15" s="67" t="s">
        <v>558</v>
      </c>
      <c r="B15" s="68" t="s">
        <v>0</v>
      </c>
      <c r="C15" s="68" t="s">
        <v>0</v>
      </c>
      <c r="D15" s="68" t="s">
        <v>559</v>
      </c>
      <c r="E15" s="67" t="s">
        <v>560</v>
      </c>
      <c r="F15" s="69">
        <v>0</v>
      </c>
      <c r="G15" s="69">
        <v>0</v>
      </c>
      <c r="H15" s="69">
        <f t="shared" si="0"/>
        <v>0</v>
      </c>
      <c r="I15" s="71" t="s">
        <v>0</v>
      </c>
    </row>
    <row r="16" ht="20" customHeight="1" spans="1:9">
      <c r="A16" s="64" t="s">
        <v>561</v>
      </c>
      <c r="B16" s="65" t="s">
        <v>0</v>
      </c>
      <c r="C16" s="65" t="s">
        <v>0</v>
      </c>
      <c r="D16" s="65" t="s">
        <v>562</v>
      </c>
      <c r="E16" s="64" t="s">
        <v>563</v>
      </c>
      <c r="F16" s="66">
        <v>40</v>
      </c>
      <c r="G16" s="66">
        <v>0</v>
      </c>
      <c r="H16" s="66">
        <f t="shared" si="0"/>
        <v>40</v>
      </c>
      <c r="I16" s="70" t="s">
        <v>0</v>
      </c>
    </row>
    <row r="17" s="62" customFormat="1" ht="36" hidden="1" customHeight="1" spans="1:9">
      <c r="A17" s="67" t="s">
        <v>564</v>
      </c>
      <c r="B17" s="68" t="s">
        <v>0</v>
      </c>
      <c r="C17" s="68" t="s">
        <v>0</v>
      </c>
      <c r="D17" s="68" t="s">
        <v>565</v>
      </c>
      <c r="E17" s="67" t="s">
        <v>566</v>
      </c>
      <c r="F17" s="69">
        <v>0</v>
      </c>
      <c r="G17" s="69">
        <v>0</v>
      </c>
      <c r="H17" s="69">
        <f t="shared" si="0"/>
        <v>0</v>
      </c>
      <c r="I17" s="71" t="s">
        <v>0</v>
      </c>
    </row>
    <row r="18" s="62" customFormat="1" ht="36" hidden="1" customHeight="1" spans="1:9">
      <c r="A18" s="67" t="s">
        <v>567</v>
      </c>
      <c r="B18" s="68" t="s">
        <v>0</v>
      </c>
      <c r="C18" s="68" t="s">
        <v>0</v>
      </c>
      <c r="D18" s="68" t="s">
        <v>568</v>
      </c>
      <c r="E18" s="67" t="s">
        <v>569</v>
      </c>
      <c r="F18" s="69">
        <v>0</v>
      </c>
      <c r="G18" s="69">
        <v>0</v>
      </c>
      <c r="H18" s="69">
        <f t="shared" si="0"/>
        <v>0</v>
      </c>
      <c r="I18" s="71" t="s">
        <v>0</v>
      </c>
    </row>
    <row r="19" ht="20" customHeight="1" spans="1:9">
      <c r="A19" s="64" t="s">
        <v>570</v>
      </c>
      <c r="B19" s="65" t="s">
        <v>0</v>
      </c>
      <c r="C19" s="65" t="s">
        <v>0</v>
      </c>
      <c r="D19" s="65" t="s">
        <v>571</v>
      </c>
      <c r="E19" s="64" t="s">
        <v>572</v>
      </c>
      <c r="F19" s="66">
        <v>5</v>
      </c>
      <c r="G19" s="66">
        <v>15</v>
      </c>
      <c r="H19" s="66">
        <f t="shared" si="0"/>
        <v>20</v>
      </c>
      <c r="I19" s="70" t="s">
        <v>0</v>
      </c>
    </row>
    <row r="20" ht="20" customHeight="1" spans="1:9">
      <c r="A20" s="64" t="s">
        <v>573</v>
      </c>
      <c r="B20" s="65" t="s">
        <v>0</v>
      </c>
      <c r="C20" s="65" t="s">
        <v>0</v>
      </c>
      <c r="D20" s="65" t="s">
        <v>574</v>
      </c>
      <c r="E20" s="64" t="s">
        <v>575</v>
      </c>
      <c r="F20" s="66">
        <v>17</v>
      </c>
      <c r="G20" s="66">
        <v>0</v>
      </c>
      <c r="H20" s="66">
        <f t="shared" si="0"/>
        <v>17</v>
      </c>
      <c r="I20" s="70" t="s">
        <v>0</v>
      </c>
    </row>
    <row r="21" s="62" customFormat="1" ht="36" hidden="1" customHeight="1" spans="1:9">
      <c r="A21" s="67" t="s">
        <v>576</v>
      </c>
      <c r="B21" s="68" t="s">
        <v>0</v>
      </c>
      <c r="C21" s="68" t="s">
        <v>0</v>
      </c>
      <c r="D21" s="68" t="s">
        <v>577</v>
      </c>
      <c r="E21" s="67" t="s">
        <v>578</v>
      </c>
      <c r="F21" s="69">
        <v>0</v>
      </c>
      <c r="G21" s="69">
        <v>0</v>
      </c>
      <c r="H21" s="69">
        <f t="shared" si="0"/>
        <v>0</v>
      </c>
      <c r="I21" s="71" t="s">
        <v>0</v>
      </c>
    </row>
    <row r="22" s="62" customFormat="1" ht="36" hidden="1" customHeight="1" spans="1:9">
      <c r="A22" s="67" t="s">
        <v>579</v>
      </c>
      <c r="B22" s="68" t="s">
        <v>0</v>
      </c>
      <c r="C22" s="68" t="s">
        <v>0</v>
      </c>
      <c r="D22" s="68" t="s">
        <v>580</v>
      </c>
      <c r="E22" s="67" t="s">
        <v>581</v>
      </c>
      <c r="F22" s="69">
        <v>0</v>
      </c>
      <c r="G22" s="69">
        <v>0</v>
      </c>
      <c r="H22" s="69">
        <f t="shared" si="0"/>
        <v>0</v>
      </c>
      <c r="I22" s="71" t="s">
        <v>0</v>
      </c>
    </row>
    <row r="23" s="62" customFormat="1" ht="36" hidden="1" customHeight="1" spans="1:9">
      <c r="A23" s="67" t="s">
        <v>582</v>
      </c>
      <c r="B23" s="68" t="s">
        <v>0</v>
      </c>
      <c r="C23" s="68" t="s">
        <v>0</v>
      </c>
      <c r="D23" s="68" t="s">
        <v>583</v>
      </c>
      <c r="E23" s="67" t="s">
        <v>584</v>
      </c>
      <c r="F23" s="69">
        <v>0</v>
      </c>
      <c r="G23" s="69">
        <v>0</v>
      </c>
      <c r="H23" s="69">
        <f t="shared" si="0"/>
        <v>0</v>
      </c>
      <c r="I23" s="71" t="s">
        <v>0</v>
      </c>
    </row>
    <row r="24" ht="20" customHeight="1" spans="1:9">
      <c r="A24" s="64" t="s">
        <v>585</v>
      </c>
      <c r="B24" s="65" t="s">
        <v>548</v>
      </c>
      <c r="C24" s="65" t="s">
        <v>556</v>
      </c>
      <c r="D24" s="65" t="s">
        <v>0</v>
      </c>
      <c r="E24" s="64" t="s">
        <v>586</v>
      </c>
      <c r="F24" s="66">
        <f>SUM(F25:F32)</f>
        <v>436</v>
      </c>
      <c r="G24" s="66">
        <f>SUM(G25:G32)</f>
        <v>32</v>
      </c>
      <c r="H24" s="66">
        <f>SUM(H25:H32)</f>
        <v>468</v>
      </c>
      <c r="I24" s="70" t="s">
        <v>0</v>
      </c>
    </row>
    <row r="25" ht="20" customHeight="1" spans="1:9">
      <c r="A25" s="64" t="s">
        <v>587</v>
      </c>
      <c r="B25" s="65" t="s">
        <v>0</v>
      </c>
      <c r="C25" s="65" t="s">
        <v>0</v>
      </c>
      <c r="D25" s="65" t="s">
        <v>551</v>
      </c>
      <c r="E25" s="64" t="s">
        <v>554</v>
      </c>
      <c r="F25" s="66">
        <v>385</v>
      </c>
      <c r="G25" s="66">
        <v>29</v>
      </c>
      <c r="H25" s="66">
        <f t="shared" si="0"/>
        <v>414</v>
      </c>
      <c r="I25" s="70" t="s">
        <v>0</v>
      </c>
    </row>
    <row r="26" s="62" customFormat="1" ht="36" hidden="1" customHeight="1" spans="1:9">
      <c r="A26" s="67" t="s">
        <v>588</v>
      </c>
      <c r="B26" s="68" t="s">
        <v>0</v>
      </c>
      <c r="C26" s="68" t="s">
        <v>0</v>
      </c>
      <c r="D26" s="68" t="s">
        <v>556</v>
      </c>
      <c r="E26" s="67" t="s">
        <v>557</v>
      </c>
      <c r="F26" s="69">
        <v>0</v>
      </c>
      <c r="G26" s="69">
        <v>0</v>
      </c>
      <c r="H26" s="69">
        <f t="shared" si="0"/>
        <v>0</v>
      </c>
      <c r="I26" s="71" t="s">
        <v>0</v>
      </c>
    </row>
    <row r="27" s="62" customFormat="1" ht="36" hidden="1" customHeight="1" spans="1:9">
      <c r="A27" s="67" t="s">
        <v>589</v>
      </c>
      <c r="B27" s="68" t="s">
        <v>0</v>
      </c>
      <c r="C27" s="68" t="s">
        <v>0</v>
      </c>
      <c r="D27" s="68" t="s">
        <v>559</v>
      </c>
      <c r="E27" s="67" t="s">
        <v>560</v>
      </c>
      <c r="F27" s="69">
        <v>0</v>
      </c>
      <c r="G27" s="69">
        <v>0</v>
      </c>
      <c r="H27" s="69">
        <f t="shared" si="0"/>
        <v>0</v>
      </c>
      <c r="I27" s="71" t="s">
        <v>0</v>
      </c>
    </row>
    <row r="28" ht="20" customHeight="1" spans="1:9">
      <c r="A28" s="64" t="s">
        <v>590</v>
      </c>
      <c r="B28" s="65" t="s">
        <v>0</v>
      </c>
      <c r="C28" s="65" t="s">
        <v>0</v>
      </c>
      <c r="D28" s="65" t="s">
        <v>562</v>
      </c>
      <c r="E28" s="64" t="s">
        <v>591</v>
      </c>
      <c r="F28" s="66">
        <v>37</v>
      </c>
      <c r="G28" s="66">
        <v>0</v>
      </c>
      <c r="H28" s="66">
        <f t="shared" si="0"/>
        <v>37</v>
      </c>
      <c r="I28" s="70" t="s">
        <v>0</v>
      </c>
    </row>
    <row r="29" s="62" customFormat="1" ht="36" hidden="1" customHeight="1" spans="1:9">
      <c r="A29" s="67" t="s">
        <v>592</v>
      </c>
      <c r="B29" s="68" t="s">
        <v>0</v>
      </c>
      <c r="C29" s="68" t="s">
        <v>0</v>
      </c>
      <c r="D29" s="68" t="s">
        <v>565</v>
      </c>
      <c r="E29" s="67" t="s">
        <v>593</v>
      </c>
      <c r="F29" s="69">
        <v>0</v>
      </c>
      <c r="G29" s="69">
        <v>0</v>
      </c>
      <c r="H29" s="69">
        <f t="shared" si="0"/>
        <v>0</v>
      </c>
      <c r="I29" s="71" t="s">
        <v>0</v>
      </c>
    </row>
    <row r="30" ht="20" customHeight="1" spans="1:9">
      <c r="A30" s="64" t="s">
        <v>594</v>
      </c>
      <c r="B30" s="65" t="s">
        <v>0</v>
      </c>
      <c r="C30" s="65" t="s">
        <v>0</v>
      </c>
      <c r="D30" s="65" t="s">
        <v>568</v>
      </c>
      <c r="E30" s="64" t="s">
        <v>595</v>
      </c>
      <c r="F30" s="66">
        <v>5</v>
      </c>
      <c r="G30" s="66">
        <v>0</v>
      </c>
      <c r="H30" s="66">
        <f t="shared" si="0"/>
        <v>5</v>
      </c>
      <c r="I30" s="70" t="s">
        <v>0</v>
      </c>
    </row>
    <row r="31" s="62" customFormat="1" ht="36" hidden="1" customHeight="1" spans="1:9">
      <c r="A31" s="67" t="s">
        <v>596</v>
      </c>
      <c r="B31" s="68" t="s">
        <v>0</v>
      </c>
      <c r="C31" s="68" t="s">
        <v>0</v>
      </c>
      <c r="D31" s="68" t="s">
        <v>580</v>
      </c>
      <c r="E31" s="67" t="s">
        <v>581</v>
      </c>
      <c r="F31" s="69">
        <v>0</v>
      </c>
      <c r="G31" s="69">
        <v>0</v>
      </c>
      <c r="H31" s="69">
        <f t="shared" si="0"/>
        <v>0</v>
      </c>
      <c r="I31" s="71" t="s">
        <v>0</v>
      </c>
    </row>
    <row r="32" ht="20" customHeight="1" spans="1:9">
      <c r="A32" s="64" t="s">
        <v>597</v>
      </c>
      <c r="B32" s="65" t="s">
        <v>0</v>
      </c>
      <c r="C32" s="65" t="s">
        <v>0</v>
      </c>
      <c r="D32" s="65" t="s">
        <v>583</v>
      </c>
      <c r="E32" s="64" t="s">
        <v>598</v>
      </c>
      <c r="F32" s="66">
        <v>9</v>
      </c>
      <c r="G32" s="66">
        <v>3</v>
      </c>
      <c r="H32" s="66">
        <f t="shared" si="0"/>
        <v>12</v>
      </c>
      <c r="I32" s="70" t="s">
        <v>0</v>
      </c>
    </row>
    <row r="33" ht="20" customHeight="1" spans="1:9">
      <c r="A33" s="64" t="s">
        <v>599</v>
      </c>
      <c r="B33" s="65" t="s">
        <v>548</v>
      </c>
      <c r="C33" s="65" t="s">
        <v>559</v>
      </c>
      <c r="D33" s="65" t="s">
        <v>0</v>
      </c>
      <c r="E33" s="64" t="s">
        <v>600</v>
      </c>
      <c r="F33" s="66">
        <f>SUM(F34:F42)</f>
        <v>6215</v>
      </c>
      <c r="G33" s="66">
        <f>SUM(G34:G42)</f>
        <v>1203</v>
      </c>
      <c r="H33" s="66">
        <f>SUM(H34:H42)</f>
        <v>7418</v>
      </c>
      <c r="I33" s="70" t="s">
        <v>0</v>
      </c>
    </row>
    <row r="34" ht="20" customHeight="1" spans="1:9">
      <c r="A34" s="64" t="s">
        <v>601</v>
      </c>
      <c r="B34" s="65" t="s">
        <v>0</v>
      </c>
      <c r="C34" s="65" t="s">
        <v>0</v>
      </c>
      <c r="D34" s="65" t="s">
        <v>551</v>
      </c>
      <c r="E34" s="64" t="s">
        <v>554</v>
      </c>
      <c r="F34" s="66">
        <v>6215</v>
      </c>
      <c r="G34" s="66">
        <v>701</v>
      </c>
      <c r="H34" s="66">
        <f t="shared" si="0"/>
        <v>6916</v>
      </c>
      <c r="I34" s="70" t="s">
        <v>0</v>
      </c>
    </row>
    <row r="35" s="62" customFormat="1" ht="36" hidden="1" customHeight="1" spans="1:9">
      <c r="A35" s="67" t="s">
        <v>602</v>
      </c>
      <c r="B35" s="68" t="s">
        <v>0</v>
      </c>
      <c r="C35" s="68" t="s">
        <v>0</v>
      </c>
      <c r="D35" s="68" t="s">
        <v>556</v>
      </c>
      <c r="E35" s="67" t="s">
        <v>557</v>
      </c>
      <c r="F35" s="69">
        <v>0</v>
      </c>
      <c r="G35" s="69">
        <v>0</v>
      </c>
      <c r="H35" s="69">
        <f t="shared" si="0"/>
        <v>0</v>
      </c>
      <c r="I35" s="71" t="s">
        <v>0</v>
      </c>
    </row>
    <row r="36" s="62" customFormat="1" ht="36" hidden="1" customHeight="1" spans="1:9">
      <c r="A36" s="67" t="s">
        <v>603</v>
      </c>
      <c r="B36" s="68" t="s">
        <v>0</v>
      </c>
      <c r="C36" s="68" t="s">
        <v>0</v>
      </c>
      <c r="D36" s="68" t="s">
        <v>559</v>
      </c>
      <c r="E36" s="67" t="s">
        <v>560</v>
      </c>
      <c r="F36" s="69">
        <v>0</v>
      </c>
      <c r="G36" s="69">
        <v>0</v>
      </c>
      <c r="H36" s="69">
        <f t="shared" si="0"/>
        <v>0</v>
      </c>
      <c r="I36" s="71" t="s">
        <v>0</v>
      </c>
    </row>
    <row r="37" s="62" customFormat="1" ht="36" hidden="1" customHeight="1" spans="1:9">
      <c r="A37" s="67" t="s">
        <v>604</v>
      </c>
      <c r="B37" s="68" t="s">
        <v>0</v>
      </c>
      <c r="C37" s="68" t="s">
        <v>0</v>
      </c>
      <c r="D37" s="68" t="s">
        <v>562</v>
      </c>
      <c r="E37" s="67" t="s">
        <v>605</v>
      </c>
      <c r="F37" s="69">
        <v>0</v>
      </c>
      <c r="G37" s="69">
        <v>0</v>
      </c>
      <c r="H37" s="69">
        <f t="shared" si="0"/>
        <v>0</v>
      </c>
      <c r="I37" s="71" t="s">
        <v>0</v>
      </c>
    </row>
    <row r="38" s="62" customFormat="1" ht="36" hidden="1" customHeight="1" spans="1:9">
      <c r="A38" s="67" t="s">
        <v>606</v>
      </c>
      <c r="B38" s="68" t="s">
        <v>0</v>
      </c>
      <c r="C38" s="68" t="s">
        <v>0</v>
      </c>
      <c r="D38" s="68" t="s">
        <v>565</v>
      </c>
      <c r="E38" s="67" t="s">
        <v>607</v>
      </c>
      <c r="F38" s="69">
        <v>0</v>
      </c>
      <c r="G38" s="69">
        <v>0</v>
      </c>
      <c r="H38" s="69">
        <f t="shared" si="0"/>
        <v>0</v>
      </c>
      <c r="I38" s="71" t="s">
        <v>0</v>
      </c>
    </row>
    <row r="39" s="62" customFormat="1" ht="36" hidden="1" customHeight="1" spans="1:9">
      <c r="A39" s="67" t="s">
        <v>608</v>
      </c>
      <c r="B39" s="68" t="s">
        <v>0</v>
      </c>
      <c r="C39" s="68" t="s">
        <v>0</v>
      </c>
      <c r="D39" s="68" t="s">
        <v>568</v>
      </c>
      <c r="E39" s="67" t="s">
        <v>609</v>
      </c>
      <c r="F39" s="69">
        <v>0</v>
      </c>
      <c r="G39" s="69">
        <v>0</v>
      </c>
      <c r="H39" s="69">
        <f t="shared" si="0"/>
        <v>0</v>
      </c>
      <c r="I39" s="71" t="s">
        <v>0</v>
      </c>
    </row>
    <row r="40" s="62" customFormat="1" ht="36" hidden="1" customHeight="1" spans="1:9">
      <c r="A40" s="67" t="s">
        <v>610</v>
      </c>
      <c r="B40" s="68" t="s">
        <v>0</v>
      </c>
      <c r="C40" s="68" t="s">
        <v>0</v>
      </c>
      <c r="D40" s="68" t="s">
        <v>577</v>
      </c>
      <c r="E40" s="67" t="s">
        <v>611</v>
      </c>
      <c r="F40" s="69">
        <v>0</v>
      </c>
      <c r="G40" s="69">
        <v>0</v>
      </c>
      <c r="H40" s="69">
        <f t="shared" si="0"/>
        <v>0</v>
      </c>
      <c r="I40" s="71" t="s">
        <v>0</v>
      </c>
    </row>
    <row r="41" s="62" customFormat="1" ht="36" hidden="1" customHeight="1" spans="1:9">
      <c r="A41" s="67" t="s">
        <v>612</v>
      </c>
      <c r="B41" s="68" t="s">
        <v>0</v>
      </c>
      <c r="C41" s="68" t="s">
        <v>0</v>
      </c>
      <c r="D41" s="68" t="s">
        <v>580</v>
      </c>
      <c r="E41" s="67" t="s">
        <v>581</v>
      </c>
      <c r="F41" s="69">
        <v>0</v>
      </c>
      <c r="G41" s="69">
        <v>0</v>
      </c>
      <c r="H41" s="69">
        <f t="shared" si="0"/>
        <v>0</v>
      </c>
      <c r="I41" s="71" t="s">
        <v>0</v>
      </c>
    </row>
    <row r="42" ht="20" customHeight="1" spans="1:9">
      <c r="A42" s="64" t="s">
        <v>613</v>
      </c>
      <c r="B42" s="65" t="s">
        <v>0</v>
      </c>
      <c r="C42" s="65" t="s">
        <v>0</v>
      </c>
      <c r="D42" s="65" t="s">
        <v>583</v>
      </c>
      <c r="E42" s="64" t="s">
        <v>614</v>
      </c>
      <c r="F42" s="66">
        <v>0</v>
      </c>
      <c r="G42" s="66">
        <v>502</v>
      </c>
      <c r="H42" s="66">
        <f t="shared" si="0"/>
        <v>502</v>
      </c>
      <c r="I42" s="70" t="s">
        <v>0</v>
      </c>
    </row>
    <row r="43" ht="20" customHeight="1" spans="1:9">
      <c r="A43" s="64" t="s">
        <v>615</v>
      </c>
      <c r="B43" s="65" t="s">
        <v>548</v>
      </c>
      <c r="C43" s="65" t="s">
        <v>562</v>
      </c>
      <c r="D43" s="65" t="s">
        <v>0</v>
      </c>
      <c r="E43" s="64" t="s">
        <v>616</v>
      </c>
      <c r="F43" s="66">
        <f>SUM(F44:F53)</f>
        <v>532</v>
      </c>
      <c r="G43" s="66">
        <f>SUM(G44:G53)</f>
        <v>-47</v>
      </c>
      <c r="H43" s="66">
        <f>SUM(H44:H53)</f>
        <v>485</v>
      </c>
      <c r="I43" s="70" t="s">
        <v>0</v>
      </c>
    </row>
    <row r="44" ht="20" customHeight="1" spans="1:9">
      <c r="A44" s="64" t="s">
        <v>617</v>
      </c>
      <c r="B44" s="65" t="s">
        <v>0</v>
      </c>
      <c r="C44" s="65" t="s">
        <v>0</v>
      </c>
      <c r="D44" s="65" t="s">
        <v>551</v>
      </c>
      <c r="E44" s="64" t="s">
        <v>554</v>
      </c>
      <c r="F44" s="66">
        <v>362</v>
      </c>
      <c r="G44" s="66">
        <v>18</v>
      </c>
      <c r="H44" s="66">
        <f t="shared" si="0"/>
        <v>380</v>
      </c>
      <c r="I44" s="70" t="s">
        <v>0</v>
      </c>
    </row>
    <row r="45" s="62" customFormat="1" ht="36" hidden="1" customHeight="1" spans="1:9">
      <c r="A45" s="67" t="s">
        <v>618</v>
      </c>
      <c r="B45" s="68" t="s">
        <v>0</v>
      </c>
      <c r="C45" s="68" t="s">
        <v>0</v>
      </c>
      <c r="D45" s="68" t="s">
        <v>556</v>
      </c>
      <c r="E45" s="67" t="s">
        <v>557</v>
      </c>
      <c r="F45" s="69">
        <v>0</v>
      </c>
      <c r="G45" s="69">
        <v>0</v>
      </c>
      <c r="H45" s="69">
        <f t="shared" si="0"/>
        <v>0</v>
      </c>
      <c r="I45" s="71" t="s">
        <v>0</v>
      </c>
    </row>
    <row r="46" s="62" customFormat="1" ht="36" hidden="1" customHeight="1" spans="1:9">
      <c r="A46" s="67" t="s">
        <v>619</v>
      </c>
      <c r="B46" s="68" t="s">
        <v>0</v>
      </c>
      <c r="C46" s="68" t="s">
        <v>0</v>
      </c>
      <c r="D46" s="68" t="s">
        <v>559</v>
      </c>
      <c r="E46" s="67" t="s">
        <v>560</v>
      </c>
      <c r="F46" s="69">
        <v>0</v>
      </c>
      <c r="G46" s="69">
        <v>0</v>
      </c>
      <c r="H46" s="69">
        <f t="shared" si="0"/>
        <v>0</v>
      </c>
      <c r="I46" s="71" t="s">
        <v>0</v>
      </c>
    </row>
    <row r="47" s="62" customFormat="1" ht="36" hidden="1" customHeight="1" spans="1:9">
      <c r="A47" s="67" t="s">
        <v>620</v>
      </c>
      <c r="B47" s="68" t="s">
        <v>0</v>
      </c>
      <c r="C47" s="68" t="s">
        <v>0</v>
      </c>
      <c r="D47" s="68" t="s">
        <v>562</v>
      </c>
      <c r="E47" s="67" t="s">
        <v>621</v>
      </c>
      <c r="F47" s="69">
        <v>0</v>
      </c>
      <c r="G47" s="69">
        <v>0</v>
      </c>
      <c r="H47" s="69">
        <f t="shared" si="0"/>
        <v>0</v>
      </c>
      <c r="I47" s="71" t="s">
        <v>0</v>
      </c>
    </row>
    <row r="48" s="62" customFormat="1" ht="36" hidden="1" customHeight="1" spans="1:9">
      <c r="A48" s="67" t="s">
        <v>622</v>
      </c>
      <c r="B48" s="68" t="s">
        <v>0</v>
      </c>
      <c r="C48" s="68" t="s">
        <v>0</v>
      </c>
      <c r="D48" s="68" t="s">
        <v>565</v>
      </c>
      <c r="E48" s="67" t="s">
        <v>623</v>
      </c>
      <c r="F48" s="69">
        <v>0</v>
      </c>
      <c r="G48" s="69">
        <v>0</v>
      </c>
      <c r="H48" s="69">
        <f t="shared" si="0"/>
        <v>0</v>
      </c>
      <c r="I48" s="71" t="s">
        <v>0</v>
      </c>
    </row>
    <row r="49" s="62" customFormat="1" ht="36" hidden="1" customHeight="1" spans="1:9">
      <c r="A49" s="67" t="s">
        <v>624</v>
      </c>
      <c r="B49" s="68" t="s">
        <v>0</v>
      </c>
      <c r="C49" s="68" t="s">
        <v>0</v>
      </c>
      <c r="D49" s="68" t="s">
        <v>568</v>
      </c>
      <c r="E49" s="67" t="s">
        <v>625</v>
      </c>
      <c r="F49" s="69">
        <v>0</v>
      </c>
      <c r="G49" s="69">
        <v>0</v>
      </c>
      <c r="H49" s="69">
        <f t="shared" si="0"/>
        <v>0</v>
      </c>
      <c r="I49" s="71" t="s">
        <v>0</v>
      </c>
    </row>
    <row r="50" s="62" customFormat="1" ht="36" hidden="1" customHeight="1" spans="1:9">
      <c r="A50" s="67" t="s">
        <v>626</v>
      </c>
      <c r="B50" s="68" t="s">
        <v>0</v>
      </c>
      <c r="C50" s="68" t="s">
        <v>0</v>
      </c>
      <c r="D50" s="68" t="s">
        <v>571</v>
      </c>
      <c r="E50" s="67" t="s">
        <v>627</v>
      </c>
      <c r="F50" s="69">
        <v>0</v>
      </c>
      <c r="G50" s="69">
        <v>0</v>
      </c>
      <c r="H50" s="69">
        <f t="shared" si="0"/>
        <v>0</v>
      </c>
      <c r="I50" s="71" t="s">
        <v>0</v>
      </c>
    </row>
    <row r="51" s="62" customFormat="1" ht="36" hidden="1" customHeight="1" spans="1:9">
      <c r="A51" s="67" t="s">
        <v>628</v>
      </c>
      <c r="B51" s="68" t="s">
        <v>0</v>
      </c>
      <c r="C51" s="68" t="s">
        <v>0</v>
      </c>
      <c r="D51" s="68" t="s">
        <v>574</v>
      </c>
      <c r="E51" s="67" t="s">
        <v>629</v>
      </c>
      <c r="F51" s="69">
        <v>0</v>
      </c>
      <c r="G51" s="69">
        <v>0</v>
      </c>
      <c r="H51" s="69">
        <f t="shared" si="0"/>
        <v>0</v>
      </c>
      <c r="I51" s="71" t="s">
        <v>0</v>
      </c>
    </row>
    <row r="52" s="62" customFormat="1" ht="36" hidden="1" customHeight="1" spans="1:9">
      <c r="A52" s="67" t="s">
        <v>630</v>
      </c>
      <c r="B52" s="68" t="s">
        <v>0</v>
      </c>
      <c r="C52" s="68" t="s">
        <v>0</v>
      </c>
      <c r="D52" s="68" t="s">
        <v>580</v>
      </c>
      <c r="E52" s="67" t="s">
        <v>581</v>
      </c>
      <c r="F52" s="69">
        <v>0</v>
      </c>
      <c r="G52" s="69">
        <v>0</v>
      </c>
      <c r="H52" s="69">
        <f t="shared" si="0"/>
        <v>0</v>
      </c>
      <c r="I52" s="71" t="s">
        <v>0</v>
      </c>
    </row>
    <row r="53" ht="20" customHeight="1" spans="1:9">
      <c r="A53" s="64" t="s">
        <v>631</v>
      </c>
      <c r="B53" s="65" t="s">
        <v>0</v>
      </c>
      <c r="C53" s="65" t="s">
        <v>0</v>
      </c>
      <c r="D53" s="65" t="s">
        <v>583</v>
      </c>
      <c r="E53" s="64" t="s">
        <v>632</v>
      </c>
      <c r="F53" s="66">
        <v>170</v>
      </c>
      <c r="G53" s="66">
        <v>-65</v>
      </c>
      <c r="H53" s="66">
        <f t="shared" si="0"/>
        <v>105</v>
      </c>
      <c r="I53" s="70" t="s">
        <v>0</v>
      </c>
    </row>
    <row r="54" ht="20" customHeight="1" spans="1:9">
      <c r="A54" s="64" t="s">
        <v>633</v>
      </c>
      <c r="B54" s="65" t="s">
        <v>548</v>
      </c>
      <c r="C54" s="65" t="s">
        <v>565</v>
      </c>
      <c r="D54" s="65" t="s">
        <v>0</v>
      </c>
      <c r="E54" s="64" t="s">
        <v>634</v>
      </c>
      <c r="F54" s="66">
        <f>SUM(F55:F64)</f>
        <v>286</v>
      </c>
      <c r="G54" s="66">
        <f>SUM(G55:G64)</f>
        <v>50</v>
      </c>
      <c r="H54" s="66">
        <f>SUM(H55:H64)</f>
        <v>336</v>
      </c>
      <c r="I54" s="70" t="s">
        <v>0</v>
      </c>
    </row>
    <row r="55" ht="20" customHeight="1" spans="1:9">
      <c r="A55" s="64" t="s">
        <v>635</v>
      </c>
      <c r="B55" s="65" t="s">
        <v>0</v>
      </c>
      <c r="C55" s="65" t="s">
        <v>0</v>
      </c>
      <c r="D55" s="65" t="s">
        <v>551</v>
      </c>
      <c r="E55" s="64" t="s">
        <v>554</v>
      </c>
      <c r="F55" s="66">
        <v>255</v>
      </c>
      <c r="G55" s="66">
        <v>31</v>
      </c>
      <c r="H55" s="66">
        <f t="shared" si="0"/>
        <v>286</v>
      </c>
      <c r="I55" s="70" t="s">
        <v>0</v>
      </c>
    </row>
    <row r="56" s="62" customFormat="1" ht="36" hidden="1" customHeight="1" spans="1:9">
      <c r="A56" s="67" t="s">
        <v>636</v>
      </c>
      <c r="B56" s="68" t="s">
        <v>0</v>
      </c>
      <c r="C56" s="68" t="s">
        <v>0</v>
      </c>
      <c r="D56" s="68" t="s">
        <v>556</v>
      </c>
      <c r="E56" s="67" t="s">
        <v>557</v>
      </c>
      <c r="F56" s="69">
        <v>0</v>
      </c>
      <c r="G56" s="69">
        <v>0</v>
      </c>
      <c r="H56" s="69">
        <f t="shared" si="0"/>
        <v>0</v>
      </c>
      <c r="I56" s="71" t="s">
        <v>0</v>
      </c>
    </row>
    <row r="57" s="62" customFormat="1" ht="36" hidden="1" customHeight="1" spans="1:9">
      <c r="A57" s="67" t="s">
        <v>637</v>
      </c>
      <c r="B57" s="68" t="s">
        <v>0</v>
      </c>
      <c r="C57" s="68" t="s">
        <v>0</v>
      </c>
      <c r="D57" s="68" t="s">
        <v>559</v>
      </c>
      <c r="E57" s="67" t="s">
        <v>560</v>
      </c>
      <c r="F57" s="69">
        <v>0</v>
      </c>
      <c r="G57" s="69">
        <v>0</v>
      </c>
      <c r="H57" s="69">
        <f t="shared" si="0"/>
        <v>0</v>
      </c>
      <c r="I57" s="71" t="s">
        <v>0</v>
      </c>
    </row>
    <row r="58" s="62" customFormat="1" ht="36" hidden="1" customHeight="1" spans="1:9">
      <c r="A58" s="67" t="s">
        <v>638</v>
      </c>
      <c r="B58" s="68" t="s">
        <v>0</v>
      </c>
      <c r="C58" s="68" t="s">
        <v>0</v>
      </c>
      <c r="D58" s="68" t="s">
        <v>562</v>
      </c>
      <c r="E58" s="67" t="s">
        <v>639</v>
      </c>
      <c r="F58" s="69">
        <v>0</v>
      </c>
      <c r="G58" s="69">
        <v>0</v>
      </c>
      <c r="H58" s="69">
        <f t="shared" si="0"/>
        <v>0</v>
      </c>
      <c r="I58" s="71" t="s">
        <v>0</v>
      </c>
    </row>
    <row r="59" ht="20" customHeight="1" spans="1:9">
      <c r="A59" s="64" t="s">
        <v>640</v>
      </c>
      <c r="B59" s="65" t="s">
        <v>0</v>
      </c>
      <c r="C59" s="65" t="s">
        <v>0</v>
      </c>
      <c r="D59" s="65" t="s">
        <v>565</v>
      </c>
      <c r="E59" s="64" t="s">
        <v>641</v>
      </c>
      <c r="F59" s="66">
        <v>4</v>
      </c>
      <c r="G59" s="66">
        <v>27</v>
      </c>
      <c r="H59" s="66">
        <f t="shared" si="0"/>
        <v>31</v>
      </c>
      <c r="I59" s="70" t="s">
        <v>0</v>
      </c>
    </row>
    <row r="60" s="62" customFormat="1" ht="36" hidden="1" customHeight="1" spans="1:9">
      <c r="A60" s="67" t="s">
        <v>642</v>
      </c>
      <c r="B60" s="68" t="s">
        <v>0</v>
      </c>
      <c r="C60" s="68" t="s">
        <v>0</v>
      </c>
      <c r="D60" s="68" t="s">
        <v>568</v>
      </c>
      <c r="E60" s="67" t="s">
        <v>643</v>
      </c>
      <c r="F60" s="69">
        <v>0</v>
      </c>
      <c r="G60" s="69">
        <v>0</v>
      </c>
      <c r="H60" s="69">
        <f t="shared" si="0"/>
        <v>0</v>
      </c>
      <c r="I60" s="71" t="s">
        <v>0</v>
      </c>
    </row>
    <row r="61" ht="20" customHeight="1" spans="1:9">
      <c r="A61" s="64" t="s">
        <v>644</v>
      </c>
      <c r="B61" s="65" t="s">
        <v>0</v>
      </c>
      <c r="C61" s="65" t="s">
        <v>0</v>
      </c>
      <c r="D61" s="65" t="s">
        <v>571</v>
      </c>
      <c r="E61" s="64" t="s">
        <v>645</v>
      </c>
      <c r="F61" s="66">
        <v>0</v>
      </c>
      <c r="G61" s="66">
        <v>10</v>
      </c>
      <c r="H61" s="66">
        <f t="shared" si="0"/>
        <v>10</v>
      </c>
      <c r="I61" s="70" t="s">
        <v>0</v>
      </c>
    </row>
    <row r="62" ht="20" customHeight="1" spans="1:9">
      <c r="A62" s="64" t="s">
        <v>646</v>
      </c>
      <c r="B62" s="65" t="s">
        <v>0</v>
      </c>
      <c r="C62" s="65" t="s">
        <v>0</v>
      </c>
      <c r="D62" s="65" t="s">
        <v>574</v>
      </c>
      <c r="E62" s="64" t="s">
        <v>647</v>
      </c>
      <c r="F62" s="66">
        <v>27</v>
      </c>
      <c r="G62" s="66">
        <v>-18</v>
      </c>
      <c r="H62" s="66">
        <f t="shared" si="0"/>
        <v>9</v>
      </c>
      <c r="I62" s="70" t="s">
        <v>0</v>
      </c>
    </row>
    <row r="63" s="62" customFormat="1" ht="36" hidden="1" customHeight="1" spans="1:9">
      <c r="A63" s="67" t="s">
        <v>648</v>
      </c>
      <c r="B63" s="68" t="s">
        <v>0</v>
      </c>
      <c r="C63" s="68" t="s">
        <v>0</v>
      </c>
      <c r="D63" s="68" t="s">
        <v>580</v>
      </c>
      <c r="E63" s="67" t="s">
        <v>581</v>
      </c>
      <c r="F63" s="69">
        <v>0</v>
      </c>
      <c r="G63" s="69">
        <v>0</v>
      </c>
      <c r="H63" s="69">
        <f t="shared" si="0"/>
        <v>0</v>
      </c>
      <c r="I63" s="71" t="s">
        <v>0</v>
      </c>
    </row>
    <row r="64" s="62" customFormat="1" ht="36" hidden="1" customHeight="1" spans="1:9">
      <c r="A64" s="67" t="s">
        <v>649</v>
      </c>
      <c r="B64" s="68" t="s">
        <v>0</v>
      </c>
      <c r="C64" s="68" t="s">
        <v>0</v>
      </c>
      <c r="D64" s="68" t="s">
        <v>583</v>
      </c>
      <c r="E64" s="67" t="s">
        <v>650</v>
      </c>
      <c r="F64" s="69">
        <v>0</v>
      </c>
      <c r="G64" s="69">
        <v>0</v>
      </c>
      <c r="H64" s="69">
        <f t="shared" si="0"/>
        <v>0</v>
      </c>
      <c r="I64" s="71" t="s">
        <v>0</v>
      </c>
    </row>
    <row r="65" ht="20" customHeight="1" spans="1:9">
      <c r="A65" s="64" t="s">
        <v>651</v>
      </c>
      <c r="B65" s="65" t="s">
        <v>548</v>
      </c>
      <c r="C65" s="65" t="s">
        <v>568</v>
      </c>
      <c r="D65" s="65" t="s">
        <v>0</v>
      </c>
      <c r="E65" s="64" t="s">
        <v>652</v>
      </c>
      <c r="F65" s="66">
        <f>SUM(F66:F75)</f>
        <v>2667</v>
      </c>
      <c r="G65" s="66">
        <f>SUM(G66:G75)</f>
        <v>-511</v>
      </c>
      <c r="H65" s="66">
        <f>SUM(H66:H75)</f>
        <v>2156</v>
      </c>
      <c r="I65" s="70" t="s">
        <v>0</v>
      </c>
    </row>
    <row r="66" ht="20" customHeight="1" spans="1:9">
      <c r="A66" s="64" t="s">
        <v>653</v>
      </c>
      <c r="B66" s="65" t="s">
        <v>0</v>
      </c>
      <c r="C66" s="65" t="s">
        <v>0</v>
      </c>
      <c r="D66" s="65" t="s">
        <v>551</v>
      </c>
      <c r="E66" s="64" t="s">
        <v>554</v>
      </c>
      <c r="F66" s="66">
        <v>916</v>
      </c>
      <c r="G66" s="66">
        <v>25</v>
      </c>
      <c r="H66" s="66">
        <f t="shared" si="0"/>
        <v>941</v>
      </c>
      <c r="I66" s="70" t="s">
        <v>0</v>
      </c>
    </row>
    <row r="67" s="62" customFormat="1" ht="36" hidden="1" customHeight="1" spans="1:9">
      <c r="A67" s="67" t="s">
        <v>654</v>
      </c>
      <c r="B67" s="68" t="s">
        <v>0</v>
      </c>
      <c r="C67" s="68" t="s">
        <v>0</v>
      </c>
      <c r="D67" s="68" t="s">
        <v>556</v>
      </c>
      <c r="E67" s="67" t="s">
        <v>557</v>
      </c>
      <c r="F67" s="69">
        <v>0</v>
      </c>
      <c r="G67" s="69">
        <v>0</v>
      </c>
      <c r="H67" s="69">
        <f t="shared" si="0"/>
        <v>0</v>
      </c>
      <c r="I67" s="71" t="s">
        <v>0</v>
      </c>
    </row>
    <row r="68" s="62" customFormat="1" ht="36" hidden="1" customHeight="1" spans="1:9">
      <c r="A68" s="67" t="s">
        <v>655</v>
      </c>
      <c r="B68" s="68" t="s">
        <v>0</v>
      </c>
      <c r="C68" s="68" t="s">
        <v>0</v>
      </c>
      <c r="D68" s="68" t="s">
        <v>559</v>
      </c>
      <c r="E68" s="67" t="s">
        <v>560</v>
      </c>
      <c r="F68" s="69">
        <v>0</v>
      </c>
      <c r="G68" s="69">
        <v>0</v>
      </c>
      <c r="H68" s="69">
        <f t="shared" si="0"/>
        <v>0</v>
      </c>
      <c r="I68" s="71" t="s">
        <v>0</v>
      </c>
    </row>
    <row r="69" s="62" customFormat="1" ht="36" hidden="1" customHeight="1" spans="1:9">
      <c r="A69" s="67" t="s">
        <v>656</v>
      </c>
      <c r="B69" s="68" t="s">
        <v>0</v>
      </c>
      <c r="C69" s="68" t="s">
        <v>0</v>
      </c>
      <c r="D69" s="68" t="s">
        <v>562</v>
      </c>
      <c r="E69" s="67" t="s">
        <v>657</v>
      </c>
      <c r="F69" s="69">
        <v>0</v>
      </c>
      <c r="G69" s="69">
        <v>0</v>
      </c>
      <c r="H69" s="69">
        <f t="shared" si="0"/>
        <v>0</v>
      </c>
      <c r="I69" s="71" t="s">
        <v>0</v>
      </c>
    </row>
    <row r="70" s="62" customFormat="1" ht="36" hidden="1" customHeight="1" spans="1:9">
      <c r="A70" s="67" t="s">
        <v>658</v>
      </c>
      <c r="B70" s="68" t="s">
        <v>0</v>
      </c>
      <c r="C70" s="68" t="s">
        <v>0</v>
      </c>
      <c r="D70" s="68" t="s">
        <v>565</v>
      </c>
      <c r="E70" s="67" t="s">
        <v>659</v>
      </c>
      <c r="F70" s="69">
        <v>0</v>
      </c>
      <c r="G70" s="69">
        <v>0</v>
      </c>
      <c r="H70" s="69">
        <f t="shared" si="0"/>
        <v>0</v>
      </c>
      <c r="I70" s="71" t="s">
        <v>0</v>
      </c>
    </row>
    <row r="71" s="62" customFormat="1" ht="36" hidden="1" customHeight="1" spans="1:9">
      <c r="A71" s="67" t="s">
        <v>660</v>
      </c>
      <c r="B71" s="68" t="s">
        <v>0</v>
      </c>
      <c r="C71" s="68" t="s">
        <v>0</v>
      </c>
      <c r="D71" s="68" t="s">
        <v>568</v>
      </c>
      <c r="E71" s="67" t="s">
        <v>661</v>
      </c>
      <c r="F71" s="69">
        <v>0</v>
      </c>
      <c r="G71" s="69">
        <v>0</v>
      </c>
      <c r="H71" s="69">
        <f t="shared" si="0"/>
        <v>0</v>
      </c>
      <c r="I71" s="71" t="s">
        <v>0</v>
      </c>
    </row>
    <row r="72" s="62" customFormat="1" ht="36" hidden="1" customHeight="1" spans="1:9">
      <c r="A72" s="67" t="s">
        <v>662</v>
      </c>
      <c r="B72" s="68" t="s">
        <v>0</v>
      </c>
      <c r="C72" s="68" t="s">
        <v>0</v>
      </c>
      <c r="D72" s="68" t="s">
        <v>571</v>
      </c>
      <c r="E72" s="67" t="s">
        <v>663</v>
      </c>
      <c r="F72" s="69">
        <v>0</v>
      </c>
      <c r="G72" s="69">
        <v>0</v>
      </c>
      <c r="H72" s="69">
        <f t="shared" si="0"/>
        <v>0</v>
      </c>
      <c r="I72" s="71" t="s">
        <v>0</v>
      </c>
    </row>
    <row r="73" s="62" customFormat="1" ht="36" hidden="1" customHeight="1" spans="1:9">
      <c r="A73" s="67" t="s">
        <v>664</v>
      </c>
      <c r="B73" s="68" t="s">
        <v>0</v>
      </c>
      <c r="C73" s="68" t="s">
        <v>0</v>
      </c>
      <c r="D73" s="68" t="s">
        <v>574</v>
      </c>
      <c r="E73" s="67" t="s">
        <v>665</v>
      </c>
      <c r="F73" s="69">
        <v>0</v>
      </c>
      <c r="G73" s="69">
        <v>0</v>
      </c>
      <c r="H73" s="69">
        <f t="shared" si="0"/>
        <v>0</v>
      </c>
      <c r="I73" s="71" t="s">
        <v>0</v>
      </c>
    </row>
    <row r="74" s="62" customFormat="1" ht="36" hidden="1" customHeight="1" spans="1:9">
      <c r="A74" s="67" t="s">
        <v>666</v>
      </c>
      <c r="B74" s="68" t="s">
        <v>0</v>
      </c>
      <c r="C74" s="68" t="s">
        <v>0</v>
      </c>
      <c r="D74" s="68" t="s">
        <v>580</v>
      </c>
      <c r="E74" s="67" t="s">
        <v>581</v>
      </c>
      <c r="F74" s="69">
        <v>0</v>
      </c>
      <c r="G74" s="69">
        <v>0</v>
      </c>
      <c r="H74" s="69">
        <f t="shared" si="0"/>
        <v>0</v>
      </c>
      <c r="I74" s="71" t="s">
        <v>0</v>
      </c>
    </row>
    <row r="75" ht="20" customHeight="1" spans="1:9">
      <c r="A75" s="64" t="s">
        <v>667</v>
      </c>
      <c r="B75" s="65" t="s">
        <v>0</v>
      </c>
      <c r="C75" s="65" t="s">
        <v>0</v>
      </c>
      <c r="D75" s="65" t="s">
        <v>583</v>
      </c>
      <c r="E75" s="64" t="s">
        <v>668</v>
      </c>
      <c r="F75" s="66">
        <v>1751</v>
      </c>
      <c r="G75" s="66">
        <v>-536</v>
      </c>
      <c r="H75" s="66">
        <f t="shared" ref="H75:H138" si="1">SUM(F75:G75)</f>
        <v>1215</v>
      </c>
      <c r="I75" s="70" t="s">
        <v>0</v>
      </c>
    </row>
    <row r="76" ht="20" customHeight="1" spans="1:9">
      <c r="A76" s="64" t="s">
        <v>669</v>
      </c>
      <c r="B76" s="65" t="s">
        <v>548</v>
      </c>
      <c r="C76" s="65" t="s">
        <v>571</v>
      </c>
      <c r="D76" s="65" t="s">
        <v>0</v>
      </c>
      <c r="E76" s="64" t="s">
        <v>670</v>
      </c>
      <c r="F76" s="66">
        <f>SUM(F77:F83)</f>
        <v>290</v>
      </c>
      <c r="G76" s="66">
        <f>SUM(G77:G83)</f>
        <v>15</v>
      </c>
      <c r="H76" s="66">
        <f>SUM(H77:H83)</f>
        <v>305</v>
      </c>
      <c r="I76" s="70" t="s">
        <v>0</v>
      </c>
    </row>
    <row r="77" s="62" customFormat="1" ht="36" hidden="1" customHeight="1" spans="1:9">
      <c r="A77" s="67" t="s">
        <v>671</v>
      </c>
      <c r="B77" s="68" t="s">
        <v>0</v>
      </c>
      <c r="C77" s="68" t="s">
        <v>0</v>
      </c>
      <c r="D77" s="68" t="s">
        <v>551</v>
      </c>
      <c r="E77" s="67" t="s">
        <v>554</v>
      </c>
      <c r="F77" s="69">
        <v>0</v>
      </c>
      <c r="G77" s="69">
        <v>0</v>
      </c>
      <c r="H77" s="69">
        <f t="shared" si="1"/>
        <v>0</v>
      </c>
      <c r="I77" s="71" t="s">
        <v>0</v>
      </c>
    </row>
    <row r="78" ht="20" customHeight="1" spans="1:9">
      <c r="A78" s="64" t="s">
        <v>672</v>
      </c>
      <c r="B78" s="65" t="s">
        <v>0</v>
      </c>
      <c r="C78" s="65" t="s">
        <v>0</v>
      </c>
      <c r="D78" s="65" t="s">
        <v>556</v>
      </c>
      <c r="E78" s="64" t="s">
        <v>557</v>
      </c>
      <c r="F78" s="66">
        <v>290</v>
      </c>
      <c r="G78" s="66">
        <v>15</v>
      </c>
      <c r="H78" s="66">
        <f t="shared" si="1"/>
        <v>305</v>
      </c>
      <c r="I78" s="70" t="s">
        <v>0</v>
      </c>
    </row>
    <row r="79" s="62" customFormat="1" ht="36" hidden="1" customHeight="1" spans="1:9">
      <c r="A79" s="67" t="s">
        <v>673</v>
      </c>
      <c r="B79" s="68" t="s">
        <v>0</v>
      </c>
      <c r="C79" s="68" t="s">
        <v>0</v>
      </c>
      <c r="D79" s="68" t="s">
        <v>559</v>
      </c>
      <c r="E79" s="67" t="s">
        <v>560</v>
      </c>
      <c r="F79" s="69">
        <v>0</v>
      </c>
      <c r="G79" s="69">
        <v>0</v>
      </c>
      <c r="H79" s="69">
        <f t="shared" si="1"/>
        <v>0</v>
      </c>
      <c r="I79" s="71" t="s">
        <v>0</v>
      </c>
    </row>
    <row r="80" s="62" customFormat="1" ht="36" hidden="1" customHeight="1" spans="1:9">
      <c r="A80" s="67" t="s">
        <v>674</v>
      </c>
      <c r="B80" s="68" t="s">
        <v>0</v>
      </c>
      <c r="C80" s="68" t="s">
        <v>0</v>
      </c>
      <c r="D80" s="68" t="s">
        <v>577</v>
      </c>
      <c r="E80" s="67" t="s">
        <v>663</v>
      </c>
      <c r="F80" s="69">
        <v>0</v>
      </c>
      <c r="G80" s="69">
        <v>0</v>
      </c>
      <c r="H80" s="69">
        <f t="shared" si="1"/>
        <v>0</v>
      </c>
      <c r="I80" s="71" t="s">
        <v>0</v>
      </c>
    </row>
    <row r="81" s="62" customFormat="1" ht="36" hidden="1" customHeight="1" spans="1:9">
      <c r="A81" s="67" t="s">
        <v>675</v>
      </c>
      <c r="B81" s="68" t="s">
        <v>0</v>
      </c>
      <c r="C81" s="68" t="s">
        <v>0</v>
      </c>
      <c r="D81" s="68" t="s">
        <v>138</v>
      </c>
      <c r="E81" s="67" t="s">
        <v>676</v>
      </c>
      <c r="F81" s="69">
        <v>0</v>
      </c>
      <c r="G81" s="69">
        <v>0</v>
      </c>
      <c r="H81" s="69">
        <f t="shared" si="1"/>
        <v>0</v>
      </c>
      <c r="I81" s="71" t="s">
        <v>0</v>
      </c>
    </row>
    <row r="82" s="62" customFormat="1" ht="36" hidden="1" customHeight="1" spans="1:9">
      <c r="A82" s="67" t="s">
        <v>677</v>
      </c>
      <c r="B82" s="68" t="s">
        <v>0</v>
      </c>
      <c r="C82" s="68" t="s">
        <v>0</v>
      </c>
      <c r="D82" s="68" t="s">
        <v>580</v>
      </c>
      <c r="E82" s="67" t="s">
        <v>581</v>
      </c>
      <c r="F82" s="69">
        <v>0</v>
      </c>
      <c r="G82" s="69">
        <v>0</v>
      </c>
      <c r="H82" s="69">
        <f t="shared" si="1"/>
        <v>0</v>
      </c>
      <c r="I82" s="71" t="s">
        <v>0</v>
      </c>
    </row>
    <row r="83" s="62" customFormat="1" ht="36" hidden="1" customHeight="1" spans="1:9">
      <c r="A83" s="67" t="s">
        <v>678</v>
      </c>
      <c r="B83" s="68" t="s">
        <v>0</v>
      </c>
      <c r="C83" s="68" t="s">
        <v>0</v>
      </c>
      <c r="D83" s="68" t="s">
        <v>583</v>
      </c>
      <c r="E83" s="67" t="s">
        <v>679</v>
      </c>
      <c r="F83" s="69">
        <v>0</v>
      </c>
      <c r="G83" s="69">
        <v>0</v>
      </c>
      <c r="H83" s="69">
        <f t="shared" si="1"/>
        <v>0</v>
      </c>
      <c r="I83" s="71" t="s">
        <v>0</v>
      </c>
    </row>
    <row r="84" s="62" customFormat="1" ht="36" hidden="1" customHeight="1" spans="1:9">
      <c r="A84" s="67" t="s">
        <v>680</v>
      </c>
      <c r="B84" s="68" t="s">
        <v>548</v>
      </c>
      <c r="C84" s="68" t="s">
        <v>574</v>
      </c>
      <c r="D84" s="68" t="s">
        <v>0</v>
      </c>
      <c r="E84" s="67" t="s">
        <v>681</v>
      </c>
      <c r="F84" s="69">
        <f>SUM(F85:F92)</f>
        <v>0</v>
      </c>
      <c r="G84" s="69">
        <f>SUM(G85:G92)</f>
        <v>0</v>
      </c>
      <c r="H84" s="69">
        <f>SUM(H85:H92)</f>
        <v>0</v>
      </c>
      <c r="I84" s="71" t="s">
        <v>0</v>
      </c>
    </row>
    <row r="85" s="62" customFormat="1" ht="36" hidden="1" customHeight="1" spans="1:9">
      <c r="A85" s="67" t="s">
        <v>682</v>
      </c>
      <c r="B85" s="68" t="s">
        <v>0</v>
      </c>
      <c r="C85" s="68" t="s">
        <v>0</v>
      </c>
      <c r="D85" s="68" t="s">
        <v>551</v>
      </c>
      <c r="E85" s="67" t="s">
        <v>554</v>
      </c>
      <c r="F85" s="69">
        <v>0</v>
      </c>
      <c r="G85" s="69">
        <v>0</v>
      </c>
      <c r="H85" s="69">
        <f t="shared" si="1"/>
        <v>0</v>
      </c>
      <c r="I85" s="71" t="s">
        <v>0</v>
      </c>
    </row>
    <row r="86" s="62" customFormat="1" ht="36" hidden="1" customHeight="1" spans="1:9">
      <c r="A86" s="67" t="s">
        <v>683</v>
      </c>
      <c r="B86" s="68" t="s">
        <v>0</v>
      </c>
      <c r="C86" s="68" t="s">
        <v>0</v>
      </c>
      <c r="D86" s="68" t="s">
        <v>556</v>
      </c>
      <c r="E86" s="67" t="s">
        <v>557</v>
      </c>
      <c r="F86" s="69">
        <v>0</v>
      </c>
      <c r="G86" s="69">
        <v>0</v>
      </c>
      <c r="H86" s="69">
        <f t="shared" si="1"/>
        <v>0</v>
      </c>
      <c r="I86" s="71" t="s">
        <v>0</v>
      </c>
    </row>
    <row r="87" s="62" customFormat="1" ht="36" hidden="1" customHeight="1" spans="1:9">
      <c r="A87" s="67" t="s">
        <v>684</v>
      </c>
      <c r="B87" s="68" t="s">
        <v>0</v>
      </c>
      <c r="C87" s="68" t="s">
        <v>0</v>
      </c>
      <c r="D87" s="68" t="s">
        <v>559</v>
      </c>
      <c r="E87" s="67" t="s">
        <v>560</v>
      </c>
      <c r="F87" s="69">
        <v>0</v>
      </c>
      <c r="G87" s="69">
        <v>0</v>
      </c>
      <c r="H87" s="69">
        <f t="shared" si="1"/>
        <v>0</v>
      </c>
      <c r="I87" s="71" t="s">
        <v>0</v>
      </c>
    </row>
    <row r="88" s="62" customFormat="1" ht="36" hidden="1" customHeight="1" spans="1:9">
      <c r="A88" s="67" t="s">
        <v>685</v>
      </c>
      <c r="B88" s="68" t="s">
        <v>0</v>
      </c>
      <c r="C88" s="68" t="s">
        <v>0</v>
      </c>
      <c r="D88" s="68" t="s">
        <v>562</v>
      </c>
      <c r="E88" s="67" t="s">
        <v>686</v>
      </c>
      <c r="F88" s="69">
        <v>0</v>
      </c>
      <c r="G88" s="69">
        <v>0</v>
      </c>
      <c r="H88" s="69">
        <f t="shared" si="1"/>
        <v>0</v>
      </c>
      <c r="I88" s="71" t="s">
        <v>0</v>
      </c>
    </row>
    <row r="89" s="62" customFormat="1" ht="36" hidden="1" customHeight="1" spans="1:9">
      <c r="A89" s="67" t="s">
        <v>687</v>
      </c>
      <c r="B89" s="68" t="s">
        <v>0</v>
      </c>
      <c r="C89" s="68" t="s">
        <v>0</v>
      </c>
      <c r="D89" s="68" t="s">
        <v>565</v>
      </c>
      <c r="E89" s="67" t="s">
        <v>688</v>
      </c>
      <c r="F89" s="69">
        <v>0</v>
      </c>
      <c r="G89" s="69">
        <v>0</v>
      </c>
      <c r="H89" s="69">
        <f t="shared" si="1"/>
        <v>0</v>
      </c>
      <c r="I89" s="71" t="s">
        <v>0</v>
      </c>
    </row>
    <row r="90" s="62" customFormat="1" ht="36" hidden="1" customHeight="1" spans="1:9">
      <c r="A90" s="67" t="s">
        <v>689</v>
      </c>
      <c r="B90" s="68" t="s">
        <v>0</v>
      </c>
      <c r="C90" s="68" t="s">
        <v>0</v>
      </c>
      <c r="D90" s="68" t="s">
        <v>568</v>
      </c>
      <c r="E90" s="67" t="s">
        <v>663</v>
      </c>
      <c r="F90" s="69">
        <v>0</v>
      </c>
      <c r="G90" s="69">
        <v>0</v>
      </c>
      <c r="H90" s="69">
        <f t="shared" si="1"/>
        <v>0</v>
      </c>
      <c r="I90" s="71" t="s">
        <v>0</v>
      </c>
    </row>
    <row r="91" s="62" customFormat="1" ht="36" hidden="1" customHeight="1" spans="1:9">
      <c r="A91" s="67" t="s">
        <v>690</v>
      </c>
      <c r="B91" s="68" t="s">
        <v>0</v>
      </c>
      <c r="C91" s="68" t="s">
        <v>0</v>
      </c>
      <c r="D91" s="68" t="s">
        <v>580</v>
      </c>
      <c r="E91" s="67" t="s">
        <v>581</v>
      </c>
      <c r="F91" s="69">
        <v>0</v>
      </c>
      <c r="G91" s="69">
        <v>0</v>
      </c>
      <c r="H91" s="69">
        <f t="shared" si="1"/>
        <v>0</v>
      </c>
      <c r="I91" s="71" t="s">
        <v>0</v>
      </c>
    </row>
    <row r="92" s="62" customFormat="1" ht="36" hidden="1" customHeight="1" spans="1:9">
      <c r="A92" s="67" t="s">
        <v>691</v>
      </c>
      <c r="B92" s="68" t="s">
        <v>0</v>
      </c>
      <c r="C92" s="68" t="s">
        <v>0</v>
      </c>
      <c r="D92" s="68" t="s">
        <v>583</v>
      </c>
      <c r="E92" s="67" t="s">
        <v>692</v>
      </c>
      <c r="F92" s="69">
        <v>0</v>
      </c>
      <c r="G92" s="69">
        <v>0</v>
      </c>
      <c r="H92" s="69">
        <f t="shared" si="1"/>
        <v>0</v>
      </c>
      <c r="I92" s="71" t="s">
        <v>0</v>
      </c>
    </row>
    <row r="93" s="62" customFormat="1" ht="36" hidden="1" customHeight="1" spans="1:9">
      <c r="A93" s="67" t="s">
        <v>693</v>
      </c>
      <c r="B93" s="68" t="s">
        <v>548</v>
      </c>
      <c r="C93" s="68" t="s">
        <v>577</v>
      </c>
      <c r="D93" s="68" t="s">
        <v>0</v>
      </c>
      <c r="E93" s="67" t="s">
        <v>694</v>
      </c>
      <c r="F93" s="69">
        <f>SUM(F94:F105)</f>
        <v>0</v>
      </c>
      <c r="G93" s="69">
        <f>SUM(G94:G105)</f>
        <v>0</v>
      </c>
      <c r="H93" s="69">
        <f>SUM(H94:H105)</f>
        <v>0</v>
      </c>
      <c r="I93" s="71" t="s">
        <v>0</v>
      </c>
    </row>
    <row r="94" s="62" customFormat="1" ht="36" hidden="1" customHeight="1" spans="1:9">
      <c r="A94" s="67" t="s">
        <v>695</v>
      </c>
      <c r="B94" s="68" t="s">
        <v>0</v>
      </c>
      <c r="C94" s="68" t="s">
        <v>0</v>
      </c>
      <c r="D94" s="68" t="s">
        <v>551</v>
      </c>
      <c r="E94" s="67" t="s">
        <v>554</v>
      </c>
      <c r="F94" s="69">
        <v>0</v>
      </c>
      <c r="G94" s="69">
        <v>0</v>
      </c>
      <c r="H94" s="69">
        <f t="shared" si="1"/>
        <v>0</v>
      </c>
      <c r="I94" s="71" t="s">
        <v>0</v>
      </c>
    </row>
    <row r="95" s="62" customFormat="1" ht="36" hidden="1" customHeight="1" spans="1:9">
      <c r="A95" s="67" t="s">
        <v>696</v>
      </c>
      <c r="B95" s="68" t="s">
        <v>0</v>
      </c>
      <c r="C95" s="68" t="s">
        <v>0</v>
      </c>
      <c r="D95" s="68" t="s">
        <v>556</v>
      </c>
      <c r="E95" s="67" t="s">
        <v>557</v>
      </c>
      <c r="F95" s="69">
        <v>0</v>
      </c>
      <c r="G95" s="69">
        <v>0</v>
      </c>
      <c r="H95" s="69">
        <f t="shared" si="1"/>
        <v>0</v>
      </c>
      <c r="I95" s="71" t="s">
        <v>0</v>
      </c>
    </row>
    <row r="96" s="62" customFormat="1" ht="36" hidden="1" customHeight="1" spans="1:9">
      <c r="A96" s="67" t="s">
        <v>697</v>
      </c>
      <c r="B96" s="68" t="s">
        <v>0</v>
      </c>
      <c r="C96" s="68" t="s">
        <v>0</v>
      </c>
      <c r="D96" s="68" t="s">
        <v>559</v>
      </c>
      <c r="E96" s="67" t="s">
        <v>560</v>
      </c>
      <c r="F96" s="69">
        <v>0</v>
      </c>
      <c r="G96" s="69">
        <v>0</v>
      </c>
      <c r="H96" s="69">
        <f t="shared" si="1"/>
        <v>0</v>
      </c>
      <c r="I96" s="71" t="s">
        <v>0</v>
      </c>
    </row>
    <row r="97" s="62" customFormat="1" ht="36" hidden="1" customHeight="1" spans="1:9">
      <c r="A97" s="67" t="s">
        <v>698</v>
      </c>
      <c r="B97" s="68" t="s">
        <v>0</v>
      </c>
      <c r="C97" s="68" t="s">
        <v>0</v>
      </c>
      <c r="D97" s="68" t="s">
        <v>565</v>
      </c>
      <c r="E97" s="67" t="s">
        <v>699</v>
      </c>
      <c r="F97" s="69">
        <v>0</v>
      </c>
      <c r="G97" s="69">
        <v>0</v>
      </c>
      <c r="H97" s="69">
        <f t="shared" si="1"/>
        <v>0</v>
      </c>
      <c r="I97" s="71" t="s">
        <v>0</v>
      </c>
    </row>
    <row r="98" s="62" customFormat="1" ht="36" hidden="1" customHeight="1" spans="1:9">
      <c r="A98" s="67" t="s">
        <v>700</v>
      </c>
      <c r="B98" s="68" t="s">
        <v>0</v>
      </c>
      <c r="C98" s="68" t="s">
        <v>0</v>
      </c>
      <c r="D98" s="68" t="s">
        <v>571</v>
      </c>
      <c r="E98" s="67" t="s">
        <v>701</v>
      </c>
      <c r="F98" s="69">
        <v>0</v>
      </c>
      <c r="G98" s="69">
        <v>0</v>
      </c>
      <c r="H98" s="69">
        <f t="shared" si="1"/>
        <v>0</v>
      </c>
      <c r="I98" s="71" t="s">
        <v>0</v>
      </c>
    </row>
    <row r="99" s="62" customFormat="1" ht="36" hidden="1" customHeight="1" spans="1:9">
      <c r="A99" s="67" t="s">
        <v>702</v>
      </c>
      <c r="B99" s="68" t="s">
        <v>0</v>
      </c>
      <c r="C99" s="68" t="s">
        <v>0</v>
      </c>
      <c r="D99" s="68" t="s">
        <v>574</v>
      </c>
      <c r="E99" s="67" t="s">
        <v>663</v>
      </c>
      <c r="F99" s="69">
        <v>0</v>
      </c>
      <c r="G99" s="69">
        <v>0</v>
      </c>
      <c r="H99" s="69">
        <f t="shared" si="1"/>
        <v>0</v>
      </c>
      <c r="I99" s="71" t="s">
        <v>0</v>
      </c>
    </row>
    <row r="100" s="62" customFormat="1" ht="36" hidden="1" customHeight="1" spans="1:9">
      <c r="A100" s="67" t="s">
        <v>703</v>
      </c>
      <c r="B100" s="68" t="s">
        <v>0</v>
      </c>
      <c r="C100" s="68" t="s">
        <v>0</v>
      </c>
      <c r="D100" s="68" t="s">
        <v>577</v>
      </c>
      <c r="E100" s="67" t="s">
        <v>704</v>
      </c>
      <c r="F100" s="69">
        <v>0</v>
      </c>
      <c r="G100" s="69">
        <v>0</v>
      </c>
      <c r="H100" s="69">
        <f t="shared" si="1"/>
        <v>0</v>
      </c>
      <c r="I100" s="71" t="s">
        <v>0</v>
      </c>
    </row>
    <row r="101" s="62" customFormat="1" ht="36" hidden="1" customHeight="1" spans="1:9">
      <c r="A101" s="67" t="s">
        <v>705</v>
      </c>
      <c r="B101" s="68" t="s">
        <v>0</v>
      </c>
      <c r="C101" s="68" t="s">
        <v>0</v>
      </c>
      <c r="D101" s="68" t="s">
        <v>138</v>
      </c>
      <c r="E101" s="67" t="s">
        <v>706</v>
      </c>
      <c r="F101" s="69">
        <v>0</v>
      </c>
      <c r="G101" s="69">
        <v>0</v>
      </c>
      <c r="H101" s="69">
        <f t="shared" si="1"/>
        <v>0</v>
      </c>
      <c r="I101" s="71" t="s">
        <v>0</v>
      </c>
    </row>
    <row r="102" s="62" customFormat="1" ht="36" hidden="1" customHeight="1" spans="1:9">
      <c r="A102" s="67" t="s">
        <v>707</v>
      </c>
      <c r="B102" s="68" t="s">
        <v>0</v>
      </c>
      <c r="C102" s="68" t="s">
        <v>0</v>
      </c>
      <c r="D102" s="68" t="s">
        <v>708</v>
      </c>
      <c r="E102" s="67" t="s">
        <v>709</v>
      </c>
      <c r="F102" s="69">
        <v>0</v>
      </c>
      <c r="G102" s="69">
        <v>0</v>
      </c>
      <c r="H102" s="69">
        <f t="shared" si="1"/>
        <v>0</v>
      </c>
      <c r="I102" s="71" t="s">
        <v>0</v>
      </c>
    </row>
    <row r="103" s="62" customFormat="1" ht="36" hidden="1" customHeight="1" spans="1:9">
      <c r="A103" s="67" t="s">
        <v>710</v>
      </c>
      <c r="B103" s="68" t="s">
        <v>0</v>
      </c>
      <c r="C103" s="68" t="s">
        <v>0</v>
      </c>
      <c r="D103" s="68" t="s">
        <v>711</v>
      </c>
      <c r="E103" s="67" t="s">
        <v>712</v>
      </c>
      <c r="F103" s="69">
        <v>0</v>
      </c>
      <c r="G103" s="69">
        <v>0</v>
      </c>
      <c r="H103" s="69">
        <f t="shared" si="1"/>
        <v>0</v>
      </c>
      <c r="I103" s="71" t="s">
        <v>0</v>
      </c>
    </row>
    <row r="104" s="62" customFormat="1" ht="36" hidden="1" customHeight="1" spans="1:9">
      <c r="A104" s="67" t="s">
        <v>713</v>
      </c>
      <c r="B104" s="68" t="s">
        <v>0</v>
      </c>
      <c r="C104" s="68" t="s">
        <v>0</v>
      </c>
      <c r="D104" s="68" t="s">
        <v>580</v>
      </c>
      <c r="E104" s="67" t="s">
        <v>581</v>
      </c>
      <c r="F104" s="69">
        <v>0</v>
      </c>
      <c r="G104" s="69">
        <v>0</v>
      </c>
      <c r="H104" s="69">
        <f t="shared" si="1"/>
        <v>0</v>
      </c>
      <c r="I104" s="71" t="s">
        <v>0</v>
      </c>
    </row>
    <row r="105" s="62" customFormat="1" ht="36" hidden="1" customHeight="1" spans="1:9">
      <c r="A105" s="67" t="s">
        <v>714</v>
      </c>
      <c r="B105" s="68" t="s">
        <v>0</v>
      </c>
      <c r="C105" s="68" t="s">
        <v>0</v>
      </c>
      <c r="D105" s="68" t="s">
        <v>583</v>
      </c>
      <c r="E105" s="67" t="s">
        <v>715</v>
      </c>
      <c r="F105" s="69">
        <v>0</v>
      </c>
      <c r="G105" s="69">
        <v>0</v>
      </c>
      <c r="H105" s="69">
        <f t="shared" si="1"/>
        <v>0</v>
      </c>
      <c r="I105" s="71" t="s">
        <v>0</v>
      </c>
    </row>
    <row r="106" ht="20" customHeight="1" spans="1:9">
      <c r="A106" s="64" t="s">
        <v>716</v>
      </c>
      <c r="B106" s="65" t="s">
        <v>548</v>
      </c>
      <c r="C106" s="65" t="s">
        <v>708</v>
      </c>
      <c r="D106" s="65" t="s">
        <v>0</v>
      </c>
      <c r="E106" s="64" t="s">
        <v>717</v>
      </c>
      <c r="F106" s="66">
        <f>SUM(F107:F114)</f>
        <v>1534</v>
      </c>
      <c r="G106" s="66">
        <f>SUM(G107:G114)</f>
        <v>80</v>
      </c>
      <c r="H106" s="66">
        <f>SUM(H107:H114)</f>
        <v>1614</v>
      </c>
      <c r="I106" s="70" t="s">
        <v>0</v>
      </c>
    </row>
    <row r="107" ht="20" customHeight="1" spans="1:9">
      <c r="A107" s="64" t="s">
        <v>718</v>
      </c>
      <c r="B107" s="65" t="s">
        <v>0</v>
      </c>
      <c r="C107" s="65" t="s">
        <v>0</v>
      </c>
      <c r="D107" s="65" t="s">
        <v>551</v>
      </c>
      <c r="E107" s="64" t="s">
        <v>554</v>
      </c>
      <c r="F107" s="66">
        <v>1534</v>
      </c>
      <c r="G107" s="66">
        <v>80</v>
      </c>
      <c r="H107" s="66">
        <f t="shared" si="1"/>
        <v>1614</v>
      </c>
      <c r="I107" s="70" t="s">
        <v>0</v>
      </c>
    </row>
    <row r="108" s="62" customFormat="1" ht="36" hidden="1" customHeight="1" spans="1:9">
      <c r="A108" s="67" t="s">
        <v>719</v>
      </c>
      <c r="B108" s="68" t="s">
        <v>0</v>
      </c>
      <c r="C108" s="68" t="s">
        <v>0</v>
      </c>
      <c r="D108" s="68" t="s">
        <v>556</v>
      </c>
      <c r="E108" s="67" t="s">
        <v>557</v>
      </c>
      <c r="F108" s="69">
        <v>0</v>
      </c>
      <c r="G108" s="69">
        <v>0</v>
      </c>
      <c r="H108" s="69">
        <f t="shared" si="1"/>
        <v>0</v>
      </c>
      <c r="I108" s="71" t="s">
        <v>0</v>
      </c>
    </row>
    <row r="109" s="62" customFormat="1" ht="36" hidden="1" customHeight="1" spans="1:9">
      <c r="A109" s="67" t="s">
        <v>720</v>
      </c>
      <c r="B109" s="68" t="s">
        <v>0</v>
      </c>
      <c r="C109" s="68" t="s">
        <v>0</v>
      </c>
      <c r="D109" s="68" t="s">
        <v>559</v>
      </c>
      <c r="E109" s="67" t="s">
        <v>560</v>
      </c>
      <c r="F109" s="69">
        <v>0</v>
      </c>
      <c r="G109" s="69">
        <v>0</v>
      </c>
      <c r="H109" s="69">
        <f t="shared" si="1"/>
        <v>0</v>
      </c>
      <c r="I109" s="71" t="s">
        <v>0</v>
      </c>
    </row>
    <row r="110" s="62" customFormat="1" ht="36" hidden="1" customHeight="1" spans="1:9">
      <c r="A110" s="67" t="s">
        <v>721</v>
      </c>
      <c r="B110" s="68" t="s">
        <v>0</v>
      </c>
      <c r="C110" s="68" t="s">
        <v>0</v>
      </c>
      <c r="D110" s="68" t="s">
        <v>562</v>
      </c>
      <c r="E110" s="67" t="s">
        <v>722</v>
      </c>
      <c r="F110" s="69">
        <v>0</v>
      </c>
      <c r="G110" s="69">
        <v>0</v>
      </c>
      <c r="H110" s="69">
        <f t="shared" si="1"/>
        <v>0</v>
      </c>
      <c r="I110" s="71" t="s">
        <v>0</v>
      </c>
    </row>
    <row r="111" s="62" customFormat="1" ht="36" hidden="1" customHeight="1" spans="1:9">
      <c r="A111" s="67" t="s">
        <v>723</v>
      </c>
      <c r="B111" s="68" t="s">
        <v>0</v>
      </c>
      <c r="C111" s="68" t="s">
        <v>0</v>
      </c>
      <c r="D111" s="68" t="s">
        <v>565</v>
      </c>
      <c r="E111" s="67" t="s">
        <v>724</v>
      </c>
      <c r="F111" s="69">
        <v>0</v>
      </c>
      <c r="G111" s="69">
        <v>0</v>
      </c>
      <c r="H111" s="69">
        <f t="shared" si="1"/>
        <v>0</v>
      </c>
      <c r="I111" s="71" t="s">
        <v>0</v>
      </c>
    </row>
    <row r="112" s="62" customFormat="1" ht="36" hidden="1" customHeight="1" spans="1:9">
      <c r="A112" s="67" t="s">
        <v>725</v>
      </c>
      <c r="B112" s="68" t="s">
        <v>0</v>
      </c>
      <c r="C112" s="68" t="s">
        <v>0</v>
      </c>
      <c r="D112" s="68" t="s">
        <v>568</v>
      </c>
      <c r="E112" s="67" t="s">
        <v>726</v>
      </c>
      <c r="F112" s="69">
        <v>0</v>
      </c>
      <c r="G112" s="69">
        <v>0</v>
      </c>
      <c r="H112" s="69">
        <f t="shared" si="1"/>
        <v>0</v>
      </c>
      <c r="I112" s="71" t="s">
        <v>0</v>
      </c>
    </row>
    <row r="113" s="62" customFormat="1" ht="36" hidden="1" customHeight="1" spans="1:9">
      <c r="A113" s="67" t="s">
        <v>727</v>
      </c>
      <c r="B113" s="68" t="s">
        <v>0</v>
      </c>
      <c r="C113" s="68" t="s">
        <v>0</v>
      </c>
      <c r="D113" s="68" t="s">
        <v>580</v>
      </c>
      <c r="E113" s="67" t="s">
        <v>581</v>
      </c>
      <c r="F113" s="69">
        <v>0</v>
      </c>
      <c r="G113" s="69">
        <v>0</v>
      </c>
      <c r="H113" s="69">
        <f t="shared" si="1"/>
        <v>0</v>
      </c>
      <c r="I113" s="71" t="s">
        <v>0</v>
      </c>
    </row>
    <row r="114" s="62" customFormat="1" ht="36" hidden="1" customHeight="1" spans="1:9">
      <c r="A114" s="67" t="s">
        <v>728</v>
      </c>
      <c r="B114" s="68" t="s">
        <v>0</v>
      </c>
      <c r="C114" s="68" t="s">
        <v>0</v>
      </c>
      <c r="D114" s="68" t="s">
        <v>583</v>
      </c>
      <c r="E114" s="67" t="s">
        <v>729</v>
      </c>
      <c r="F114" s="69">
        <v>0</v>
      </c>
      <c r="G114" s="69">
        <v>0</v>
      </c>
      <c r="H114" s="69">
        <f t="shared" si="1"/>
        <v>0</v>
      </c>
      <c r="I114" s="71" t="s">
        <v>0</v>
      </c>
    </row>
    <row r="115" ht="20" customHeight="1" spans="1:9">
      <c r="A115" s="64" t="s">
        <v>730</v>
      </c>
      <c r="B115" s="65" t="s">
        <v>548</v>
      </c>
      <c r="C115" s="65" t="s">
        <v>731</v>
      </c>
      <c r="D115" s="65" t="s">
        <v>0</v>
      </c>
      <c r="E115" s="64" t="s">
        <v>732</v>
      </c>
      <c r="F115" s="66">
        <f>SUM(F116:F126)</f>
        <v>368</v>
      </c>
      <c r="G115" s="66">
        <f>SUM(G116:G126)</f>
        <v>-55</v>
      </c>
      <c r="H115" s="66">
        <f>SUM(H116:H126)</f>
        <v>313</v>
      </c>
      <c r="I115" s="70" t="s">
        <v>0</v>
      </c>
    </row>
    <row r="116" ht="20" customHeight="1" spans="1:9">
      <c r="A116" s="64" t="s">
        <v>733</v>
      </c>
      <c r="B116" s="65" t="s">
        <v>0</v>
      </c>
      <c r="C116" s="65" t="s">
        <v>0</v>
      </c>
      <c r="D116" s="65" t="s">
        <v>551</v>
      </c>
      <c r="E116" s="64" t="s">
        <v>554</v>
      </c>
      <c r="F116" s="66">
        <v>368</v>
      </c>
      <c r="G116" s="66">
        <v>-55</v>
      </c>
      <c r="H116" s="66">
        <f t="shared" si="1"/>
        <v>313</v>
      </c>
      <c r="I116" s="70" t="s">
        <v>0</v>
      </c>
    </row>
    <row r="117" s="62" customFormat="1" ht="36" hidden="1" customHeight="1" spans="1:9">
      <c r="A117" s="67" t="s">
        <v>734</v>
      </c>
      <c r="B117" s="68" t="s">
        <v>0</v>
      </c>
      <c r="C117" s="68" t="s">
        <v>0</v>
      </c>
      <c r="D117" s="68" t="s">
        <v>556</v>
      </c>
      <c r="E117" s="67" t="s">
        <v>557</v>
      </c>
      <c r="F117" s="69">
        <v>0</v>
      </c>
      <c r="G117" s="69">
        <v>0</v>
      </c>
      <c r="H117" s="69">
        <f t="shared" si="1"/>
        <v>0</v>
      </c>
      <c r="I117" s="71" t="s">
        <v>0</v>
      </c>
    </row>
    <row r="118" s="62" customFormat="1" ht="36" hidden="1" customHeight="1" spans="1:9">
      <c r="A118" s="67" t="s">
        <v>735</v>
      </c>
      <c r="B118" s="68" t="s">
        <v>0</v>
      </c>
      <c r="C118" s="68" t="s">
        <v>0</v>
      </c>
      <c r="D118" s="68" t="s">
        <v>559</v>
      </c>
      <c r="E118" s="67" t="s">
        <v>560</v>
      </c>
      <c r="F118" s="69">
        <v>0</v>
      </c>
      <c r="G118" s="69">
        <v>0</v>
      </c>
      <c r="H118" s="69">
        <f t="shared" si="1"/>
        <v>0</v>
      </c>
      <c r="I118" s="71" t="s">
        <v>0</v>
      </c>
    </row>
    <row r="119" s="62" customFormat="1" ht="36" hidden="1" customHeight="1" spans="1:9">
      <c r="A119" s="67" t="s">
        <v>736</v>
      </c>
      <c r="B119" s="68" t="s">
        <v>0</v>
      </c>
      <c r="C119" s="68" t="s">
        <v>0</v>
      </c>
      <c r="D119" s="68" t="s">
        <v>562</v>
      </c>
      <c r="E119" s="67" t="s">
        <v>737</v>
      </c>
      <c r="F119" s="69">
        <v>0</v>
      </c>
      <c r="G119" s="69">
        <v>0</v>
      </c>
      <c r="H119" s="69">
        <f t="shared" si="1"/>
        <v>0</v>
      </c>
      <c r="I119" s="71" t="s">
        <v>0</v>
      </c>
    </row>
    <row r="120" s="62" customFormat="1" ht="36" hidden="1" customHeight="1" spans="1:9">
      <c r="A120" s="67" t="s">
        <v>738</v>
      </c>
      <c r="B120" s="68" t="s">
        <v>0</v>
      </c>
      <c r="C120" s="68" t="s">
        <v>0</v>
      </c>
      <c r="D120" s="68" t="s">
        <v>565</v>
      </c>
      <c r="E120" s="67" t="s">
        <v>739</v>
      </c>
      <c r="F120" s="69">
        <v>0</v>
      </c>
      <c r="G120" s="69">
        <v>0</v>
      </c>
      <c r="H120" s="69">
        <f t="shared" si="1"/>
        <v>0</v>
      </c>
      <c r="I120" s="71" t="s">
        <v>0</v>
      </c>
    </row>
    <row r="121" s="62" customFormat="1" ht="36" hidden="1" customHeight="1" spans="1:9">
      <c r="A121" s="67" t="s">
        <v>740</v>
      </c>
      <c r="B121" s="68" t="s">
        <v>0</v>
      </c>
      <c r="C121" s="68" t="s">
        <v>0</v>
      </c>
      <c r="D121" s="68" t="s">
        <v>568</v>
      </c>
      <c r="E121" s="67" t="s">
        <v>741</v>
      </c>
      <c r="F121" s="69">
        <v>0</v>
      </c>
      <c r="G121" s="69">
        <v>0</v>
      </c>
      <c r="H121" s="69">
        <f t="shared" si="1"/>
        <v>0</v>
      </c>
      <c r="I121" s="71" t="s">
        <v>0</v>
      </c>
    </row>
    <row r="122" s="62" customFormat="1" ht="36" hidden="1" customHeight="1" spans="1:9">
      <c r="A122" s="67" t="s">
        <v>742</v>
      </c>
      <c r="B122" s="68" t="s">
        <v>0</v>
      </c>
      <c r="C122" s="68" t="s">
        <v>0</v>
      </c>
      <c r="D122" s="68" t="s">
        <v>571</v>
      </c>
      <c r="E122" s="67" t="s">
        <v>743</v>
      </c>
      <c r="F122" s="69">
        <v>0</v>
      </c>
      <c r="G122" s="69">
        <v>0</v>
      </c>
      <c r="H122" s="69">
        <f t="shared" si="1"/>
        <v>0</v>
      </c>
      <c r="I122" s="71" t="s">
        <v>0</v>
      </c>
    </row>
    <row r="123" s="62" customFormat="1" ht="36" hidden="1" customHeight="1" spans="1:9">
      <c r="A123" s="67" t="s">
        <v>744</v>
      </c>
      <c r="B123" s="68" t="s">
        <v>0</v>
      </c>
      <c r="C123" s="68" t="s">
        <v>0</v>
      </c>
      <c r="D123" s="68" t="s">
        <v>574</v>
      </c>
      <c r="E123" s="67" t="s">
        <v>745</v>
      </c>
      <c r="F123" s="69">
        <v>0</v>
      </c>
      <c r="G123" s="69">
        <v>0</v>
      </c>
      <c r="H123" s="69">
        <f t="shared" si="1"/>
        <v>0</v>
      </c>
      <c r="I123" s="71" t="s">
        <v>0</v>
      </c>
    </row>
    <row r="124" s="62" customFormat="1" ht="36" hidden="1" customHeight="1" spans="1:9">
      <c r="A124" s="67" t="s">
        <v>746</v>
      </c>
      <c r="B124" s="68" t="s">
        <v>0</v>
      </c>
      <c r="C124" s="68" t="s">
        <v>0</v>
      </c>
      <c r="D124" s="68" t="s">
        <v>580</v>
      </c>
      <c r="E124" s="67" t="s">
        <v>581</v>
      </c>
      <c r="F124" s="69">
        <v>0</v>
      </c>
      <c r="G124" s="69">
        <v>0</v>
      </c>
      <c r="H124" s="69">
        <f t="shared" si="1"/>
        <v>0</v>
      </c>
      <c r="I124" s="71" t="s">
        <v>0</v>
      </c>
    </row>
    <row r="125" s="62" customFormat="1" ht="36" hidden="1" customHeight="1" spans="1:9">
      <c r="A125" s="67" t="s">
        <v>747</v>
      </c>
      <c r="B125" s="68" t="s">
        <v>0</v>
      </c>
      <c r="C125" s="68" t="s">
        <v>0</v>
      </c>
      <c r="D125" s="68" t="s">
        <v>583</v>
      </c>
      <c r="E125" s="67" t="s">
        <v>748</v>
      </c>
      <c r="F125" s="69">
        <v>0</v>
      </c>
      <c r="G125" s="69">
        <v>0</v>
      </c>
      <c r="H125" s="69">
        <f t="shared" si="1"/>
        <v>0</v>
      </c>
      <c r="I125" s="71" t="s">
        <v>0</v>
      </c>
    </row>
    <row r="126" s="62" customFormat="1" ht="36" hidden="1" customHeight="1" spans="1:9">
      <c r="A126" s="67" t="s">
        <v>749</v>
      </c>
      <c r="B126" s="68" t="s">
        <v>548</v>
      </c>
      <c r="C126" s="68" t="s">
        <v>750</v>
      </c>
      <c r="D126" s="68" t="s">
        <v>0</v>
      </c>
      <c r="E126" s="67" t="s">
        <v>751</v>
      </c>
      <c r="F126" s="69">
        <f>SUM(F127:F137)</f>
        <v>0</v>
      </c>
      <c r="G126" s="69">
        <f>SUM(G127:G137)</f>
        <v>0</v>
      </c>
      <c r="H126" s="69">
        <f>SUM(H127:H137)</f>
        <v>0</v>
      </c>
      <c r="I126" s="71" t="s">
        <v>0</v>
      </c>
    </row>
    <row r="127" s="62" customFormat="1" ht="36" hidden="1" customHeight="1" spans="1:9">
      <c r="A127" s="67" t="s">
        <v>752</v>
      </c>
      <c r="B127" s="68" t="s">
        <v>0</v>
      </c>
      <c r="C127" s="68" t="s">
        <v>0</v>
      </c>
      <c r="D127" s="68" t="s">
        <v>551</v>
      </c>
      <c r="E127" s="67" t="s">
        <v>554</v>
      </c>
      <c r="F127" s="69">
        <v>0</v>
      </c>
      <c r="G127" s="69">
        <v>0</v>
      </c>
      <c r="H127" s="69">
        <f t="shared" si="1"/>
        <v>0</v>
      </c>
      <c r="I127" s="71" t="s">
        <v>0</v>
      </c>
    </row>
    <row r="128" s="62" customFormat="1" ht="36" hidden="1" customHeight="1" spans="1:9">
      <c r="A128" s="67" t="s">
        <v>753</v>
      </c>
      <c r="B128" s="68" t="s">
        <v>0</v>
      </c>
      <c r="C128" s="68" t="s">
        <v>0</v>
      </c>
      <c r="D128" s="68" t="s">
        <v>556</v>
      </c>
      <c r="E128" s="67" t="s">
        <v>557</v>
      </c>
      <c r="F128" s="69">
        <v>0</v>
      </c>
      <c r="G128" s="69">
        <v>0</v>
      </c>
      <c r="H128" s="69">
        <f t="shared" si="1"/>
        <v>0</v>
      </c>
      <c r="I128" s="71" t="s">
        <v>0</v>
      </c>
    </row>
    <row r="129" s="62" customFormat="1" ht="36" hidden="1" customHeight="1" spans="1:9">
      <c r="A129" s="67" t="s">
        <v>754</v>
      </c>
      <c r="B129" s="68" t="s">
        <v>0</v>
      </c>
      <c r="C129" s="68" t="s">
        <v>0</v>
      </c>
      <c r="D129" s="68" t="s">
        <v>559</v>
      </c>
      <c r="E129" s="67" t="s">
        <v>560</v>
      </c>
      <c r="F129" s="69">
        <v>0</v>
      </c>
      <c r="G129" s="69">
        <v>0</v>
      </c>
      <c r="H129" s="69">
        <f t="shared" si="1"/>
        <v>0</v>
      </c>
      <c r="I129" s="71" t="s">
        <v>0</v>
      </c>
    </row>
    <row r="130" s="62" customFormat="1" ht="36" hidden="1" customHeight="1" spans="1:9">
      <c r="A130" s="67" t="s">
        <v>755</v>
      </c>
      <c r="B130" s="68" t="s">
        <v>0</v>
      </c>
      <c r="C130" s="68" t="s">
        <v>0</v>
      </c>
      <c r="D130" s="68" t="s">
        <v>562</v>
      </c>
      <c r="E130" s="67" t="s">
        <v>756</v>
      </c>
      <c r="F130" s="69">
        <v>0</v>
      </c>
      <c r="G130" s="69">
        <v>0</v>
      </c>
      <c r="H130" s="69">
        <f t="shared" si="1"/>
        <v>0</v>
      </c>
      <c r="I130" s="71" t="s">
        <v>0</v>
      </c>
    </row>
    <row r="131" s="62" customFormat="1" ht="36" hidden="1" customHeight="1" spans="1:9">
      <c r="A131" s="67" t="s">
        <v>757</v>
      </c>
      <c r="B131" s="68" t="s">
        <v>0</v>
      </c>
      <c r="C131" s="68" t="s">
        <v>0</v>
      </c>
      <c r="D131" s="68" t="s">
        <v>565</v>
      </c>
      <c r="E131" s="67" t="s">
        <v>758</v>
      </c>
      <c r="F131" s="69">
        <v>0</v>
      </c>
      <c r="G131" s="69">
        <v>0</v>
      </c>
      <c r="H131" s="69">
        <f t="shared" si="1"/>
        <v>0</v>
      </c>
      <c r="I131" s="71" t="s">
        <v>0</v>
      </c>
    </row>
    <row r="132" s="62" customFormat="1" ht="36" hidden="1" customHeight="1" spans="1:9">
      <c r="A132" s="67" t="s">
        <v>759</v>
      </c>
      <c r="B132" s="68" t="s">
        <v>0</v>
      </c>
      <c r="C132" s="68" t="s">
        <v>0</v>
      </c>
      <c r="D132" s="68" t="s">
        <v>574</v>
      </c>
      <c r="E132" s="67" t="s">
        <v>760</v>
      </c>
      <c r="F132" s="69">
        <v>0</v>
      </c>
      <c r="G132" s="69">
        <v>0</v>
      </c>
      <c r="H132" s="69">
        <f t="shared" si="1"/>
        <v>0</v>
      </c>
      <c r="I132" s="71" t="s">
        <v>0</v>
      </c>
    </row>
    <row r="133" s="62" customFormat="1" ht="36" hidden="1" customHeight="1" spans="1:9">
      <c r="A133" s="67" t="s">
        <v>761</v>
      </c>
      <c r="B133" s="68" t="s">
        <v>0</v>
      </c>
      <c r="C133" s="68" t="s">
        <v>0</v>
      </c>
      <c r="D133" s="68" t="s">
        <v>577</v>
      </c>
      <c r="E133" s="67" t="s">
        <v>762</v>
      </c>
      <c r="F133" s="69">
        <v>0</v>
      </c>
      <c r="G133" s="69">
        <v>0</v>
      </c>
      <c r="H133" s="69">
        <f t="shared" si="1"/>
        <v>0</v>
      </c>
      <c r="I133" s="71" t="s">
        <v>0</v>
      </c>
    </row>
    <row r="134" s="62" customFormat="1" ht="36" hidden="1" customHeight="1" spans="1:9">
      <c r="A134" s="67" t="s">
        <v>763</v>
      </c>
      <c r="B134" s="68" t="s">
        <v>0</v>
      </c>
      <c r="C134" s="68" t="s">
        <v>0</v>
      </c>
      <c r="D134" s="68" t="s">
        <v>138</v>
      </c>
      <c r="E134" s="67" t="s">
        <v>764</v>
      </c>
      <c r="F134" s="69">
        <v>0</v>
      </c>
      <c r="G134" s="69">
        <v>0</v>
      </c>
      <c r="H134" s="69">
        <f t="shared" si="1"/>
        <v>0</v>
      </c>
      <c r="I134" s="71" t="s">
        <v>0</v>
      </c>
    </row>
    <row r="135" s="62" customFormat="1" ht="36" hidden="1" customHeight="1" spans="1:9">
      <c r="A135" s="67" t="s">
        <v>765</v>
      </c>
      <c r="B135" s="68" t="s">
        <v>0</v>
      </c>
      <c r="C135" s="68" t="s">
        <v>0</v>
      </c>
      <c r="D135" s="68" t="s">
        <v>708</v>
      </c>
      <c r="E135" s="67" t="s">
        <v>766</v>
      </c>
      <c r="F135" s="69">
        <v>0</v>
      </c>
      <c r="G135" s="69">
        <v>0</v>
      </c>
      <c r="H135" s="69">
        <f t="shared" si="1"/>
        <v>0</v>
      </c>
      <c r="I135" s="71" t="s">
        <v>0</v>
      </c>
    </row>
    <row r="136" s="62" customFormat="1" ht="36" hidden="1" customHeight="1" spans="1:9">
      <c r="A136" s="67" t="s">
        <v>767</v>
      </c>
      <c r="B136" s="68" t="s">
        <v>0</v>
      </c>
      <c r="C136" s="68" t="s">
        <v>0</v>
      </c>
      <c r="D136" s="68" t="s">
        <v>580</v>
      </c>
      <c r="E136" s="67" t="s">
        <v>581</v>
      </c>
      <c r="F136" s="69">
        <v>0</v>
      </c>
      <c r="G136" s="69">
        <v>0</v>
      </c>
      <c r="H136" s="69">
        <f t="shared" si="1"/>
        <v>0</v>
      </c>
      <c r="I136" s="71" t="s">
        <v>0</v>
      </c>
    </row>
    <row r="137" s="62" customFormat="1" ht="36" hidden="1" customHeight="1" spans="1:9">
      <c r="A137" s="67" t="s">
        <v>768</v>
      </c>
      <c r="B137" s="68" t="s">
        <v>0</v>
      </c>
      <c r="C137" s="68" t="s">
        <v>0</v>
      </c>
      <c r="D137" s="68" t="s">
        <v>583</v>
      </c>
      <c r="E137" s="67" t="s">
        <v>769</v>
      </c>
      <c r="F137" s="69">
        <v>0</v>
      </c>
      <c r="G137" s="69">
        <v>0</v>
      </c>
      <c r="H137" s="69">
        <f t="shared" si="1"/>
        <v>0</v>
      </c>
      <c r="I137" s="71" t="s">
        <v>0</v>
      </c>
    </row>
    <row r="138" ht="20" customHeight="1" spans="1:9">
      <c r="A138" s="64" t="s">
        <v>770</v>
      </c>
      <c r="B138" s="65" t="s">
        <v>548</v>
      </c>
      <c r="C138" s="65" t="s">
        <v>771</v>
      </c>
      <c r="D138" s="65" t="s">
        <v>0</v>
      </c>
      <c r="E138" s="64" t="s">
        <v>772</v>
      </c>
      <c r="F138" s="66">
        <f>SUM(F139:F144)</f>
        <v>156</v>
      </c>
      <c r="G138" s="66">
        <f>SUM(G139:G144)</f>
        <v>8</v>
      </c>
      <c r="H138" s="66">
        <f>SUM(H139:H144)</f>
        <v>164</v>
      </c>
      <c r="I138" s="70" t="s">
        <v>0</v>
      </c>
    </row>
    <row r="139" ht="20" customHeight="1" spans="1:9">
      <c r="A139" s="64" t="s">
        <v>773</v>
      </c>
      <c r="B139" s="65" t="s">
        <v>0</v>
      </c>
      <c r="C139" s="65" t="s">
        <v>0</v>
      </c>
      <c r="D139" s="65" t="s">
        <v>551</v>
      </c>
      <c r="E139" s="64" t="s">
        <v>554</v>
      </c>
      <c r="F139" s="66">
        <v>114</v>
      </c>
      <c r="G139" s="66">
        <v>6</v>
      </c>
      <c r="H139" s="66">
        <f t="shared" ref="H139:H202" si="2">SUM(F139:G139)</f>
        <v>120</v>
      </c>
      <c r="I139" s="70" t="s">
        <v>0</v>
      </c>
    </row>
    <row r="140" s="62" customFormat="1" ht="36" hidden="1" customHeight="1" spans="1:9">
      <c r="A140" s="67" t="s">
        <v>774</v>
      </c>
      <c r="B140" s="68" t="s">
        <v>0</v>
      </c>
      <c r="C140" s="68" t="s">
        <v>0</v>
      </c>
      <c r="D140" s="68" t="s">
        <v>556</v>
      </c>
      <c r="E140" s="67" t="s">
        <v>557</v>
      </c>
      <c r="F140" s="69">
        <v>0</v>
      </c>
      <c r="G140" s="69">
        <v>0</v>
      </c>
      <c r="H140" s="69">
        <f t="shared" si="2"/>
        <v>0</v>
      </c>
      <c r="I140" s="71" t="s">
        <v>0</v>
      </c>
    </row>
    <row r="141" s="62" customFormat="1" ht="36" hidden="1" customHeight="1" spans="1:9">
      <c r="A141" s="67" t="s">
        <v>775</v>
      </c>
      <c r="B141" s="68" t="s">
        <v>0</v>
      </c>
      <c r="C141" s="68" t="s">
        <v>0</v>
      </c>
      <c r="D141" s="68" t="s">
        <v>559</v>
      </c>
      <c r="E141" s="67" t="s">
        <v>560</v>
      </c>
      <c r="F141" s="69">
        <v>0</v>
      </c>
      <c r="G141" s="69">
        <v>0</v>
      </c>
      <c r="H141" s="69">
        <f t="shared" si="2"/>
        <v>0</v>
      </c>
      <c r="I141" s="71" t="s">
        <v>0</v>
      </c>
    </row>
    <row r="142" ht="20" customHeight="1" spans="1:9">
      <c r="A142" s="64" t="s">
        <v>776</v>
      </c>
      <c r="B142" s="65" t="s">
        <v>0</v>
      </c>
      <c r="C142" s="65" t="s">
        <v>0</v>
      </c>
      <c r="D142" s="65" t="s">
        <v>562</v>
      </c>
      <c r="E142" s="64" t="s">
        <v>777</v>
      </c>
      <c r="F142" s="66">
        <v>42</v>
      </c>
      <c r="G142" s="66">
        <v>2</v>
      </c>
      <c r="H142" s="66">
        <f t="shared" si="2"/>
        <v>44</v>
      </c>
      <c r="I142" s="70" t="s">
        <v>0</v>
      </c>
    </row>
    <row r="143" s="62" customFormat="1" ht="36" hidden="1" customHeight="1" spans="1:9">
      <c r="A143" s="67" t="s">
        <v>778</v>
      </c>
      <c r="B143" s="68" t="s">
        <v>0</v>
      </c>
      <c r="C143" s="68" t="s">
        <v>0</v>
      </c>
      <c r="D143" s="68" t="s">
        <v>580</v>
      </c>
      <c r="E143" s="67" t="s">
        <v>581</v>
      </c>
      <c r="F143" s="69">
        <v>0</v>
      </c>
      <c r="G143" s="69">
        <v>0</v>
      </c>
      <c r="H143" s="69">
        <f t="shared" si="2"/>
        <v>0</v>
      </c>
      <c r="I143" s="71" t="s">
        <v>0</v>
      </c>
    </row>
    <row r="144" s="62" customFormat="1" ht="36" hidden="1" customHeight="1" spans="1:9">
      <c r="A144" s="67" t="s">
        <v>779</v>
      </c>
      <c r="B144" s="68" t="s">
        <v>0</v>
      </c>
      <c r="C144" s="68" t="s">
        <v>0</v>
      </c>
      <c r="D144" s="68" t="s">
        <v>583</v>
      </c>
      <c r="E144" s="67" t="s">
        <v>780</v>
      </c>
      <c r="F144" s="69">
        <v>0</v>
      </c>
      <c r="G144" s="69">
        <v>0</v>
      </c>
      <c r="H144" s="69">
        <f t="shared" si="2"/>
        <v>0</v>
      </c>
      <c r="I144" s="71" t="s">
        <v>0</v>
      </c>
    </row>
    <row r="145" s="62" customFormat="1" ht="36" hidden="1" customHeight="1" spans="1:9">
      <c r="A145" s="67" t="s">
        <v>781</v>
      </c>
      <c r="B145" s="68" t="s">
        <v>548</v>
      </c>
      <c r="C145" s="68" t="s">
        <v>782</v>
      </c>
      <c r="D145" s="68" t="s">
        <v>0</v>
      </c>
      <c r="E145" s="67" t="s">
        <v>783</v>
      </c>
      <c r="F145" s="69">
        <f>SUM(F146:F152)</f>
        <v>0</v>
      </c>
      <c r="G145" s="69">
        <f>SUM(G146:G152)</f>
        <v>0</v>
      </c>
      <c r="H145" s="69">
        <f>SUM(H146:H152)</f>
        <v>0</v>
      </c>
      <c r="I145" s="71" t="s">
        <v>0</v>
      </c>
    </row>
    <row r="146" s="62" customFormat="1" ht="36" hidden="1" customHeight="1" spans="1:9">
      <c r="A146" s="67" t="s">
        <v>784</v>
      </c>
      <c r="B146" s="68" t="s">
        <v>0</v>
      </c>
      <c r="C146" s="68" t="s">
        <v>0</v>
      </c>
      <c r="D146" s="68" t="s">
        <v>551</v>
      </c>
      <c r="E146" s="67" t="s">
        <v>554</v>
      </c>
      <c r="F146" s="69">
        <v>0</v>
      </c>
      <c r="G146" s="69">
        <v>0</v>
      </c>
      <c r="H146" s="69">
        <f t="shared" si="2"/>
        <v>0</v>
      </c>
      <c r="I146" s="71" t="s">
        <v>0</v>
      </c>
    </row>
    <row r="147" s="62" customFormat="1" ht="36" hidden="1" customHeight="1" spans="1:9">
      <c r="A147" s="67" t="s">
        <v>785</v>
      </c>
      <c r="B147" s="68" t="s">
        <v>0</v>
      </c>
      <c r="C147" s="68" t="s">
        <v>0</v>
      </c>
      <c r="D147" s="68" t="s">
        <v>556</v>
      </c>
      <c r="E147" s="67" t="s">
        <v>557</v>
      </c>
      <c r="F147" s="69">
        <v>0</v>
      </c>
      <c r="G147" s="69">
        <v>0</v>
      </c>
      <c r="H147" s="69">
        <f t="shared" si="2"/>
        <v>0</v>
      </c>
      <c r="I147" s="71" t="s">
        <v>0</v>
      </c>
    </row>
    <row r="148" s="62" customFormat="1" ht="36" hidden="1" customHeight="1" spans="1:9">
      <c r="A148" s="67" t="s">
        <v>786</v>
      </c>
      <c r="B148" s="68" t="s">
        <v>0</v>
      </c>
      <c r="C148" s="68" t="s">
        <v>0</v>
      </c>
      <c r="D148" s="68" t="s">
        <v>559</v>
      </c>
      <c r="E148" s="67" t="s">
        <v>560</v>
      </c>
      <c r="F148" s="69">
        <v>0</v>
      </c>
      <c r="G148" s="69">
        <v>0</v>
      </c>
      <c r="H148" s="69">
        <f t="shared" si="2"/>
        <v>0</v>
      </c>
      <c r="I148" s="71" t="s">
        <v>0</v>
      </c>
    </row>
    <row r="149" s="62" customFormat="1" ht="36" hidden="1" customHeight="1" spans="1:9">
      <c r="A149" s="67" t="s">
        <v>787</v>
      </c>
      <c r="B149" s="68" t="s">
        <v>0</v>
      </c>
      <c r="C149" s="68" t="s">
        <v>0</v>
      </c>
      <c r="D149" s="68" t="s">
        <v>562</v>
      </c>
      <c r="E149" s="67" t="s">
        <v>788</v>
      </c>
      <c r="F149" s="69">
        <v>0</v>
      </c>
      <c r="G149" s="69">
        <v>0</v>
      </c>
      <c r="H149" s="69">
        <f t="shared" si="2"/>
        <v>0</v>
      </c>
      <c r="I149" s="71" t="s">
        <v>0</v>
      </c>
    </row>
    <row r="150" s="62" customFormat="1" ht="36" hidden="1" customHeight="1" spans="1:9">
      <c r="A150" s="67" t="s">
        <v>789</v>
      </c>
      <c r="B150" s="68" t="s">
        <v>0</v>
      </c>
      <c r="C150" s="68" t="s">
        <v>0</v>
      </c>
      <c r="D150" s="68" t="s">
        <v>565</v>
      </c>
      <c r="E150" s="67" t="s">
        <v>790</v>
      </c>
      <c r="F150" s="69">
        <v>0</v>
      </c>
      <c r="G150" s="69">
        <v>0</v>
      </c>
      <c r="H150" s="69">
        <f t="shared" si="2"/>
        <v>0</v>
      </c>
      <c r="I150" s="71" t="s">
        <v>0</v>
      </c>
    </row>
    <row r="151" s="62" customFormat="1" ht="36" hidden="1" customHeight="1" spans="1:9">
      <c r="A151" s="67" t="s">
        <v>791</v>
      </c>
      <c r="B151" s="68" t="s">
        <v>0</v>
      </c>
      <c r="C151" s="68" t="s">
        <v>0</v>
      </c>
      <c r="D151" s="68" t="s">
        <v>580</v>
      </c>
      <c r="E151" s="67" t="s">
        <v>581</v>
      </c>
      <c r="F151" s="69">
        <v>0</v>
      </c>
      <c r="G151" s="69">
        <v>0</v>
      </c>
      <c r="H151" s="69">
        <f t="shared" si="2"/>
        <v>0</v>
      </c>
      <c r="I151" s="71" t="s">
        <v>0</v>
      </c>
    </row>
    <row r="152" s="62" customFormat="1" ht="36" hidden="1" customHeight="1" spans="1:9">
      <c r="A152" s="67" t="s">
        <v>792</v>
      </c>
      <c r="B152" s="68" t="s">
        <v>0</v>
      </c>
      <c r="C152" s="68" t="s">
        <v>0</v>
      </c>
      <c r="D152" s="68" t="s">
        <v>583</v>
      </c>
      <c r="E152" s="67" t="s">
        <v>793</v>
      </c>
      <c r="F152" s="69">
        <v>0</v>
      </c>
      <c r="G152" s="69">
        <v>0</v>
      </c>
      <c r="H152" s="69">
        <f t="shared" si="2"/>
        <v>0</v>
      </c>
      <c r="I152" s="71" t="s">
        <v>0</v>
      </c>
    </row>
    <row r="153" ht="20" customHeight="1" spans="1:9">
      <c r="A153" s="64" t="s">
        <v>794</v>
      </c>
      <c r="B153" s="65" t="s">
        <v>548</v>
      </c>
      <c r="C153" s="65" t="s">
        <v>795</v>
      </c>
      <c r="D153" s="65" t="s">
        <v>0</v>
      </c>
      <c r="E153" s="64" t="s">
        <v>796</v>
      </c>
      <c r="F153" s="66">
        <f>SUM(F154:F158)</f>
        <v>165</v>
      </c>
      <c r="G153" s="66">
        <f>SUM(G154:G158)</f>
        <v>27</v>
      </c>
      <c r="H153" s="66">
        <f>SUM(H154:H158)</f>
        <v>192</v>
      </c>
      <c r="I153" s="70" t="s">
        <v>0</v>
      </c>
    </row>
    <row r="154" ht="20" customHeight="1" spans="1:9">
      <c r="A154" s="64" t="s">
        <v>797</v>
      </c>
      <c r="B154" s="65" t="s">
        <v>0</v>
      </c>
      <c r="C154" s="65" t="s">
        <v>0</v>
      </c>
      <c r="D154" s="65" t="s">
        <v>551</v>
      </c>
      <c r="E154" s="64" t="s">
        <v>554</v>
      </c>
      <c r="F154" s="66">
        <v>165</v>
      </c>
      <c r="G154" s="66">
        <v>4</v>
      </c>
      <c r="H154" s="66">
        <f t="shared" si="2"/>
        <v>169</v>
      </c>
      <c r="I154" s="70" t="s">
        <v>0</v>
      </c>
    </row>
    <row r="155" s="62" customFormat="1" ht="36" hidden="1" customHeight="1" spans="1:9">
      <c r="A155" s="67" t="s">
        <v>798</v>
      </c>
      <c r="B155" s="68" t="s">
        <v>0</v>
      </c>
      <c r="C155" s="68" t="s">
        <v>0</v>
      </c>
      <c r="D155" s="68" t="s">
        <v>556</v>
      </c>
      <c r="E155" s="67" t="s">
        <v>557</v>
      </c>
      <c r="F155" s="69">
        <v>0</v>
      </c>
      <c r="G155" s="69">
        <v>0</v>
      </c>
      <c r="H155" s="69">
        <f t="shared" si="2"/>
        <v>0</v>
      </c>
      <c r="I155" s="71" t="s">
        <v>0</v>
      </c>
    </row>
    <row r="156" s="62" customFormat="1" ht="36" hidden="1" customHeight="1" spans="1:9">
      <c r="A156" s="67" t="s">
        <v>799</v>
      </c>
      <c r="B156" s="68" t="s">
        <v>0</v>
      </c>
      <c r="C156" s="68" t="s">
        <v>0</v>
      </c>
      <c r="D156" s="68" t="s">
        <v>559</v>
      </c>
      <c r="E156" s="67" t="s">
        <v>560</v>
      </c>
      <c r="F156" s="69">
        <v>0</v>
      </c>
      <c r="G156" s="69">
        <v>0</v>
      </c>
      <c r="H156" s="69">
        <f t="shared" si="2"/>
        <v>0</v>
      </c>
      <c r="I156" s="71" t="s">
        <v>0</v>
      </c>
    </row>
    <row r="157" s="62" customFormat="1" ht="36" hidden="1" customHeight="1" spans="1:9">
      <c r="A157" s="67" t="s">
        <v>800</v>
      </c>
      <c r="B157" s="68" t="s">
        <v>0</v>
      </c>
      <c r="C157" s="68" t="s">
        <v>0</v>
      </c>
      <c r="D157" s="68" t="s">
        <v>562</v>
      </c>
      <c r="E157" s="67" t="s">
        <v>801</v>
      </c>
      <c r="F157" s="69">
        <v>0</v>
      </c>
      <c r="G157" s="69">
        <v>0</v>
      </c>
      <c r="H157" s="69">
        <f t="shared" si="2"/>
        <v>0</v>
      </c>
      <c r="I157" s="71" t="s">
        <v>0</v>
      </c>
    </row>
    <row r="158" ht="20" customHeight="1" spans="1:9">
      <c r="A158" s="64" t="s">
        <v>802</v>
      </c>
      <c r="B158" s="65" t="s">
        <v>0</v>
      </c>
      <c r="C158" s="65" t="s">
        <v>0</v>
      </c>
      <c r="D158" s="65" t="s">
        <v>583</v>
      </c>
      <c r="E158" s="64" t="s">
        <v>803</v>
      </c>
      <c r="F158" s="66">
        <v>0</v>
      </c>
      <c r="G158" s="66">
        <v>23</v>
      </c>
      <c r="H158" s="66">
        <f t="shared" si="2"/>
        <v>23</v>
      </c>
      <c r="I158" s="70" t="s">
        <v>0</v>
      </c>
    </row>
    <row r="159" ht="20" customHeight="1" spans="1:9">
      <c r="A159" s="64" t="s">
        <v>804</v>
      </c>
      <c r="B159" s="65" t="s">
        <v>548</v>
      </c>
      <c r="C159" s="65" t="s">
        <v>805</v>
      </c>
      <c r="D159" s="65" t="s">
        <v>0</v>
      </c>
      <c r="E159" s="64" t="s">
        <v>806</v>
      </c>
      <c r="F159" s="66">
        <f>SUM(F160:F165)</f>
        <v>116</v>
      </c>
      <c r="G159" s="66">
        <f>SUM(G160:G165)</f>
        <v>18</v>
      </c>
      <c r="H159" s="66">
        <f>SUM(H160:H165)</f>
        <v>134</v>
      </c>
      <c r="I159" s="70" t="s">
        <v>0</v>
      </c>
    </row>
    <row r="160" ht="20" customHeight="1" spans="1:9">
      <c r="A160" s="64" t="s">
        <v>807</v>
      </c>
      <c r="B160" s="65" t="s">
        <v>0</v>
      </c>
      <c r="C160" s="65" t="s">
        <v>0</v>
      </c>
      <c r="D160" s="65" t="s">
        <v>551</v>
      </c>
      <c r="E160" s="64" t="s">
        <v>554</v>
      </c>
      <c r="F160" s="66">
        <v>116</v>
      </c>
      <c r="G160" s="66">
        <v>18</v>
      </c>
      <c r="H160" s="66">
        <f t="shared" si="2"/>
        <v>134</v>
      </c>
      <c r="I160" s="70" t="s">
        <v>0</v>
      </c>
    </row>
    <row r="161" s="62" customFormat="1" ht="36" hidden="1" customHeight="1" spans="1:9">
      <c r="A161" s="67" t="s">
        <v>808</v>
      </c>
      <c r="B161" s="68" t="s">
        <v>0</v>
      </c>
      <c r="C161" s="68" t="s">
        <v>0</v>
      </c>
      <c r="D161" s="68" t="s">
        <v>556</v>
      </c>
      <c r="E161" s="67" t="s">
        <v>557</v>
      </c>
      <c r="F161" s="69">
        <v>0</v>
      </c>
      <c r="G161" s="69">
        <v>0</v>
      </c>
      <c r="H161" s="69">
        <f t="shared" si="2"/>
        <v>0</v>
      </c>
      <c r="I161" s="71" t="s">
        <v>0</v>
      </c>
    </row>
    <row r="162" s="62" customFormat="1" ht="36" hidden="1" customHeight="1" spans="1:9">
      <c r="A162" s="67" t="s">
        <v>809</v>
      </c>
      <c r="B162" s="68" t="s">
        <v>0</v>
      </c>
      <c r="C162" s="68" t="s">
        <v>0</v>
      </c>
      <c r="D162" s="68" t="s">
        <v>559</v>
      </c>
      <c r="E162" s="67" t="s">
        <v>560</v>
      </c>
      <c r="F162" s="69">
        <v>0</v>
      </c>
      <c r="G162" s="69">
        <v>0</v>
      </c>
      <c r="H162" s="69">
        <f t="shared" si="2"/>
        <v>0</v>
      </c>
      <c r="I162" s="71" t="s">
        <v>0</v>
      </c>
    </row>
    <row r="163" s="62" customFormat="1" ht="36" hidden="1" customHeight="1" spans="1:9">
      <c r="A163" s="67" t="s">
        <v>810</v>
      </c>
      <c r="B163" s="68" t="s">
        <v>0</v>
      </c>
      <c r="C163" s="68" t="s">
        <v>0</v>
      </c>
      <c r="D163" s="68" t="s">
        <v>562</v>
      </c>
      <c r="E163" s="67" t="s">
        <v>595</v>
      </c>
      <c r="F163" s="69">
        <v>0</v>
      </c>
      <c r="G163" s="69">
        <v>0</v>
      </c>
      <c r="H163" s="69">
        <f t="shared" si="2"/>
        <v>0</v>
      </c>
      <c r="I163" s="71" t="s">
        <v>0</v>
      </c>
    </row>
    <row r="164" s="62" customFormat="1" ht="36" hidden="1" customHeight="1" spans="1:9">
      <c r="A164" s="67" t="s">
        <v>811</v>
      </c>
      <c r="B164" s="68" t="s">
        <v>0</v>
      </c>
      <c r="C164" s="68" t="s">
        <v>0</v>
      </c>
      <c r="D164" s="68" t="s">
        <v>580</v>
      </c>
      <c r="E164" s="67" t="s">
        <v>581</v>
      </c>
      <c r="F164" s="69">
        <v>0</v>
      </c>
      <c r="G164" s="69">
        <v>0</v>
      </c>
      <c r="H164" s="69">
        <f t="shared" si="2"/>
        <v>0</v>
      </c>
      <c r="I164" s="71" t="s">
        <v>0</v>
      </c>
    </row>
    <row r="165" s="62" customFormat="1" ht="36" hidden="1" customHeight="1" spans="1:9">
      <c r="A165" s="67" t="s">
        <v>812</v>
      </c>
      <c r="B165" s="68" t="s">
        <v>0</v>
      </c>
      <c r="C165" s="68" t="s">
        <v>0</v>
      </c>
      <c r="D165" s="68" t="s">
        <v>583</v>
      </c>
      <c r="E165" s="67" t="s">
        <v>813</v>
      </c>
      <c r="F165" s="69">
        <v>0</v>
      </c>
      <c r="G165" s="69">
        <v>0</v>
      </c>
      <c r="H165" s="69">
        <f t="shared" si="2"/>
        <v>0</v>
      </c>
      <c r="I165" s="71" t="s">
        <v>0</v>
      </c>
    </row>
    <row r="166" ht="20" customHeight="1" spans="1:9">
      <c r="A166" s="64" t="s">
        <v>814</v>
      </c>
      <c r="B166" s="65" t="s">
        <v>548</v>
      </c>
      <c r="C166" s="65" t="s">
        <v>815</v>
      </c>
      <c r="D166" s="65" t="s">
        <v>0</v>
      </c>
      <c r="E166" s="64" t="s">
        <v>816</v>
      </c>
      <c r="F166" s="66">
        <f>SUM(F167:F172)</f>
        <v>1484</v>
      </c>
      <c r="G166" s="66">
        <f>SUM(G167:G172)</f>
        <v>-569</v>
      </c>
      <c r="H166" s="66">
        <f>SUM(H167:H172)</f>
        <v>915</v>
      </c>
      <c r="I166" s="70" t="s">
        <v>0</v>
      </c>
    </row>
    <row r="167" ht="20" customHeight="1" spans="1:9">
      <c r="A167" s="64" t="s">
        <v>817</v>
      </c>
      <c r="B167" s="65" t="s">
        <v>0</v>
      </c>
      <c r="C167" s="65" t="s">
        <v>0</v>
      </c>
      <c r="D167" s="65" t="s">
        <v>551</v>
      </c>
      <c r="E167" s="64" t="s">
        <v>554</v>
      </c>
      <c r="F167" s="66">
        <v>438</v>
      </c>
      <c r="G167" s="66">
        <v>0</v>
      </c>
      <c r="H167" s="66">
        <f t="shared" si="2"/>
        <v>438</v>
      </c>
      <c r="I167" s="70" t="s">
        <v>0</v>
      </c>
    </row>
    <row r="168" ht="20" customHeight="1" spans="1:9">
      <c r="A168" s="64" t="s">
        <v>818</v>
      </c>
      <c r="B168" s="65" t="s">
        <v>0</v>
      </c>
      <c r="C168" s="65" t="s">
        <v>0</v>
      </c>
      <c r="D168" s="65" t="s">
        <v>556</v>
      </c>
      <c r="E168" s="64" t="s">
        <v>557</v>
      </c>
      <c r="F168" s="66">
        <v>42</v>
      </c>
      <c r="G168" s="66">
        <v>-10</v>
      </c>
      <c r="H168" s="66">
        <f t="shared" si="2"/>
        <v>32</v>
      </c>
      <c r="I168" s="70" t="s">
        <v>0</v>
      </c>
    </row>
    <row r="169" s="62" customFormat="1" ht="36" hidden="1" customHeight="1" spans="1:9">
      <c r="A169" s="67" t="s">
        <v>819</v>
      </c>
      <c r="B169" s="68" t="s">
        <v>0</v>
      </c>
      <c r="C169" s="68" t="s">
        <v>0</v>
      </c>
      <c r="D169" s="68" t="s">
        <v>559</v>
      </c>
      <c r="E169" s="67" t="s">
        <v>560</v>
      </c>
      <c r="F169" s="69">
        <v>0</v>
      </c>
      <c r="G169" s="69">
        <v>0</v>
      </c>
      <c r="H169" s="69">
        <f t="shared" si="2"/>
        <v>0</v>
      </c>
      <c r="I169" s="71" t="s">
        <v>0</v>
      </c>
    </row>
    <row r="170" ht="20" customHeight="1" spans="1:9">
      <c r="A170" s="64" t="s">
        <v>820</v>
      </c>
      <c r="B170" s="65" t="s">
        <v>0</v>
      </c>
      <c r="C170" s="65" t="s">
        <v>0</v>
      </c>
      <c r="D170" s="65" t="s">
        <v>568</v>
      </c>
      <c r="E170" s="64" t="s">
        <v>821</v>
      </c>
      <c r="F170" s="66">
        <v>605</v>
      </c>
      <c r="G170" s="66">
        <v>-479</v>
      </c>
      <c r="H170" s="66">
        <f t="shared" si="2"/>
        <v>126</v>
      </c>
      <c r="I170" s="70" t="s">
        <v>0</v>
      </c>
    </row>
    <row r="171" s="62" customFormat="1" ht="36" hidden="1" customHeight="1" spans="1:9">
      <c r="A171" s="67" t="s">
        <v>822</v>
      </c>
      <c r="B171" s="68" t="s">
        <v>0</v>
      </c>
      <c r="C171" s="68" t="s">
        <v>0</v>
      </c>
      <c r="D171" s="68" t="s">
        <v>580</v>
      </c>
      <c r="E171" s="67" t="s">
        <v>581</v>
      </c>
      <c r="F171" s="69">
        <v>0</v>
      </c>
      <c r="G171" s="69">
        <v>0</v>
      </c>
      <c r="H171" s="69">
        <f t="shared" si="2"/>
        <v>0</v>
      </c>
      <c r="I171" s="71" t="s">
        <v>0</v>
      </c>
    </row>
    <row r="172" ht="20" customHeight="1" spans="1:9">
      <c r="A172" s="64" t="s">
        <v>823</v>
      </c>
      <c r="B172" s="65" t="s">
        <v>0</v>
      </c>
      <c r="C172" s="65" t="s">
        <v>0</v>
      </c>
      <c r="D172" s="65" t="s">
        <v>583</v>
      </c>
      <c r="E172" s="64" t="s">
        <v>824</v>
      </c>
      <c r="F172" s="66">
        <v>399</v>
      </c>
      <c r="G172" s="66">
        <v>-80</v>
      </c>
      <c r="H172" s="66">
        <f t="shared" si="2"/>
        <v>319</v>
      </c>
      <c r="I172" s="70" t="s">
        <v>0</v>
      </c>
    </row>
    <row r="173" ht="20" customHeight="1" spans="1:9">
      <c r="A173" s="64" t="s">
        <v>825</v>
      </c>
      <c r="B173" s="65" t="s">
        <v>548</v>
      </c>
      <c r="C173" s="65" t="s">
        <v>826</v>
      </c>
      <c r="D173" s="65" t="s">
        <v>0</v>
      </c>
      <c r="E173" s="64" t="s">
        <v>827</v>
      </c>
      <c r="F173" s="66">
        <f>SUM(F174:F179)</f>
        <v>1135</v>
      </c>
      <c r="G173" s="66">
        <f>SUM(G174:G179)</f>
        <v>110</v>
      </c>
      <c r="H173" s="66">
        <f>SUM(H174:H179)</f>
        <v>1245</v>
      </c>
      <c r="I173" s="70" t="s">
        <v>0</v>
      </c>
    </row>
    <row r="174" ht="20" customHeight="1" spans="1:9">
      <c r="A174" s="64" t="s">
        <v>828</v>
      </c>
      <c r="B174" s="65" t="s">
        <v>0</v>
      </c>
      <c r="C174" s="65" t="s">
        <v>0</v>
      </c>
      <c r="D174" s="65" t="s">
        <v>551</v>
      </c>
      <c r="E174" s="64" t="s">
        <v>554</v>
      </c>
      <c r="F174" s="66">
        <v>1135</v>
      </c>
      <c r="G174" s="66">
        <v>110</v>
      </c>
      <c r="H174" s="66">
        <f t="shared" si="2"/>
        <v>1245</v>
      </c>
      <c r="I174" s="70" t="s">
        <v>0</v>
      </c>
    </row>
    <row r="175" s="62" customFormat="1" ht="36" hidden="1" customHeight="1" spans="1:9">
      <c r="A175" s="67" t="s">
        <v>829</v>
      </c>
      <c r="B175" s="68" t="s">
        <v>0</v>
      </c>
      <c r="C175" s="68" t="s">
        <v>0</v>
      </c>
      <c r="D175" s="68" t="s">
        <v>556</v>
      </c>
      <c r="E175" s="67" t="s">
        <v>557</v>
      </c>
      <c r="F175" s="69">
        <v>0</v>
      </c>
      <c r="G175" s="69">
        <v>0</v>
      </c>
      <c r="H175" s="69">
        <f t="shared" si="2"/>
        <v>0</v>
      </c>
      <c r="I175" s="71" t="s">
        <v>0</v>
      </c>
    </row>
    <row r="176" s="62" customFormat="1" ht="36" hidden="1" customHeight="1" spans="1:9">
      <c r="A176" s="67" t="s">
        <v>830</v>
      </c>
      <c r="B176" s="68" t="s">
        <v>0</v>
      </c>
      <c r="C176" s="68" t="s">
        <v>0</v>
      </c>
      <c r="D176" s="68" t="s">
        <v>559</v>
      </c>
      <c r="E176" s="67" t="s">
        <v>560</v>
      </c>
      <c r="F176" s="69">
        <v>0</v>
      </c>
      <c r="G176" s="69">
        <v>0</v>
      </c>
      <c r="H176" s="69">
        <f t="shared" si="2"/>
        <v>0</v>
      </c>
      <c r="I176" s="71" t="s">
        <v>0</v>
      </c>
    </row>
    <row r="177" s="62" customFormat="1" ht="36" hidden="1" customHeight="1" spans="1:9">
      <c r="A177" s="67" t="s">
        <v>831</v>
      </c>
      <c r="B177" s="68" t="s">
        <v>0</v>
      </c>
      <c r="C177" s="68" t="s">
        <v>0</v>
      </c>
      <c r="D177" s="68" t="s">
        <v>565</v>
      </c>
      <c r="E177" s="67" t="s">
        <v>832</v>
      </c>
      <c r="F177" s="69">
        <v>0</v>
      </c>
      <c r="G177" s="69">
        <v>0</v>
      </c>
      <c r="H177" s="69">
        <f t="shared" si="2"/>
        <v>0</v>
      </c>
      <c r="I177" s="71" t="s">
        <v>0</v>
      </c>
    </row>
    <row r="178" s="62" customFormat="1" ht="36" hidden="1" customHeight="1" spans="1:9">
      <c r="A178" s="67" t="s">
        <v>833</v>
      </c>
      <c r="B178" s="68" t="s">
        <v>0</v>
      </c>
      <c r="C178" s="68" t="s">
        <v>0</v>
      </c>
      <c r="D178" s="68" t="s">
        <v>580</v>
      </c>
      <c r="E178" s="67" t="s">
        <v>581</v>
      </c>
      <c r="F178" s="69">
        <v>0</v>
      </c>
      <c r="G178" s="69">
        <v>0</v>
      </c>
      <c r="H178" s="69">
        <f t="shared" si="2"/>
        <v>0</v>
      </c>
      <c r="I178" s="71" t="s">
        <v>0</v>
      </c>
    </row>
    <row r="179" s="62" customFormat="1" ht="36" hidden="1" customHeight="1" spans="1:9">
      <c r="A179" s="67" t="s">
        <v>834</v>
      </c>
      <c r="B179" s="68" t="s">
        <v>0</v>
      </c>
      <c r="C179" s="68" t="s">
        <v>0</v>
      </c>
      <c r="D179" s="68" t="s">
        <v>583</v>
      </c>
      <c r="E179" s="67" t="s">
        <v>835</v>
      </c>
      <c r="F179" s="69">
        <v>0</v>
      </c>
      <c r="G179" s="69">
        <v>0</v>
      </c>
      <c r="H179" s="69">
        <f t="shared" si="2"/>
        <v>0</v>
      </c>
      <c r="I179" s="71" t="s">
        <v>0</v>
      </c>
    </row>
    <row r="180" ht="20" customHeight="1" spans="1:9">
      <c r="A180" s="64" t="s">
        <v>836</v>
      </c>
      <c r="B180" s="65" t="s">
        <v>548</v>
      </c>
      <c r="C180" s="65" t="s">
        <v>837</v>
      </c>
      <c r="D180" s="65" t="s">
        <v>0</v>
      </c>
      <c r="E180" s="64" t="s">
        <v>838</v>
      </c>
      <c r="F180" s="66">
        <f>SUM(F181:F186)</f>
        <v>506</v>
      </c>
      <c r="G180" s="66">
        <f>SUM(G181:G186)</f>
        <v>157</v>
      </c>
      <c r="H180" s="66">
        <f>SUM(H181:H186)</f>
        <v>663</v>
      </c>
      <c r="I180" s="70" t="s">
        <v>0</v>
      </c>
    </row>
    <row r="181" ht="20" customHeight="1" spans="1:9">
      <c r="A181" s="64" t="s">
        <v>839</v>
      </c>
      <c r="B181" s="65" t="s">
        <v>0</v>
      </c>
      <c r="C181" s="65" t="s">
        <v>0</v>
      </c>
      <c r="D181" s="65" t="s">
        <v>551</v>
      </c>
      <c r="E181" s="64" t="s">
        <v>554</v>
      </c>
      <c r="F181" s="66">
        <v>506</v>
      </c>
      <c r="G181" s="66">
        <v>128</v>
      </c>
      <c r="H181" s="66">
        <f t="shared" si="2"/>
        <v>634</v>
      </c>
      <c r="I181" s="70" t="s">
        <v>0</v>
      </c>
    </row>
    <row r="182" s="62" customFormat="1" ht="36" hidden="1" customHeight="1" spans="1:9">
      <c r="A182" s="67" t="s">
        <v>840</v>
      </c>
      <c r="B182" s="68" t="s">
        <v>0</v>
      </c>
      <c r="C182" s="68" t="s">
        <v>0</v>
      </c>
      <c r="D182" s="68" t="s">
        <v>556</v>
      </c>
      <c r="E182" s="67" t="s">
        <v>557</v>
      </c>
      <c r="F182" s="69">
        <v>0</v>
      </c>
      <c r="G182" s="69">
        <v>0</v>
      </c>
      <c r="H182" s="69">
        <f t="shared" si="2"/>
        <v>0</v>
      </c>
      <c r="I182" s="71" t="s">
        <v>0</v>
      </c>
    </row>
    <row r="183" s="62" customFormat="1" ht="36" hidden="1" customHeight="1" spans="1:9">
      <c r="A183" s="67" t="s">
        <v>841</v>
      </c>
      <c r="B183" s="68" t="s">
        <v>0</v>
      </c>
      <c r="C183" s="68" t="s">
        <v>0</v>
      </c>
      <c r="D183" s="68" t="s">
        <v>559</v>
      </c>
      <c r="E183" s="67" t="s">
        <v>560</v>
      </c>
      <c r="F183" s="69">
        <v>0</v>
      </c>
      <c r="G183" s="69">
        <v>0</v>
      </c>
      <c r="H183" s="69">
        <f t="shared" si="2"/>
        <v>0</v>
      </c>
      <c r="I183" s="71" t="s">
        <v>0</v>
      </c>
    </row>
    <row r="184" s="62" customFormat="1" ht="36" hidden="1" customHeight="1" spans="1:9">
      <c r="A184" s="67" t="s">
        <v>842</v>
      </c>
      <c r="B184" s="68" t="s">
        <v>0</v>
      </c>
      <c r="C184" s="68" t="s">
        <v>0</v>
      </c>
      <c r="D184" s="68" t="s">
        <v>562</v>
      </c>
      <c r="E184" s="67" t="s">
        <v>843</v>
      </c>
      <c r="F184" s="69">
        <v>0</v>
      </c>
      <c r="G184" s="69">
        <v>0</v>
      </c>
      <c r="H184" s="69">
        <f t="shared" si="2"/>
        <v>0</v>
      </c>
      <c r="I184" s="71" t="s">
        <v>0</v>
      </c>
    </row>
    <row r="185" s="62" customFormat="1" ht="36" hidden="1" customHeight="1" spans="1:9">
      <c r="A185" s="67" t="s">
        <v>844</v>
      </c>
      <c r="B185" s="68" t="s">
        <v>0</v>
      </c>
      <c r="C185" s="68" t="s">
        <v>0</v>
      </c>
      <c r="D185" s="68" t="s">
        <v>580</v>
      </c>
      <c r="E185" s="67" t="s">
        <v>581</v>
      </c>
      <c r="F185" s="69">
        <v>0</v>
      </c>
      <c r="G185" s="69">
        <v>0</v>
      </c>
      <c r="H185" s="69">
        <f t="shared" si="2"/>
        <v>0</v>
      </c>
      <c r="I185" s="71" t="s">
        <v>0</v>
      </c>
    </row>
    <row r="186" ht="20" customHeight="1" spans="1:9">
      <c r="A186" s="64" t="s">
        <v>845</v>
      </c>
      <c r="B186" s="65" t="s">
        <v>0</v>
      </c>
      <c r="C186" s="65" t="s">
        <v>0</v>
      </c>
      <c r="D186" s="65" t="s">
        <v>583</v>
      </c>
      <c r="E186" s="64" t="s">
        <v>846</v>
      </c>
      <c r="F186" s="66">
        <v>0</v>
      </c>
      <c r="G186" s="66">
        <v>29</v>
      </c>
      <c r="H186" s="66">
        <f t="shared" si="2"/>
        <v>29</v>
      </c>
      <c r="I186" s="70" t="s">
        <v>0</v>
      </c>
    </row>
    <row r="187" ht="20" customHeight="1" spans="1:9">
      <c r="A187" s="64" t="s">
        <v>847</v>
      </c>
      <c r="B187" s="65" t="s">
        <v>548</v>
      </c>
      <c r="C187" s="65" t="s">
        <v>848</v>
      </c>
      <c r="D187" s="65" t="s">
        <v>0</v>
      </c>
      <c r="E187" s="64" t="s">
        <v>849</v>
      </c>
      <c r="F187" s="66">
        <f>SUM(F188:F193)</f>
        <v>452</v>
      </c>
      <c r="G187" s="66">
        <f>SUM(G188:G193)</f>
        <v>25</v>
      </c>
      <c r="H187" s="66">
        <f>SUM(H188:H193)</f>
        <v>477</v>
      </c>
      <c r="I187" s="70" t="s">
        <v>0</v>
      </c>
    </row>
    <row r="188" ht="20" customHeight="1" spans="1:9">
      <c r="A188" s="64" t="s">
        <v>850</v>
      </c>
      <c r="B188" s="65" t="s">
        <v>0</v>
      </c>
      <c r="C188" s="65" t="s">
        <v>0</v>
      </c>
      <c r="D188" s="65" t="s">
        <v>551</v>
      </c>
      <c r="E188" s="64" t="s">
        <v>554</v>
      </c>
      <c r="F188" s="66">
        <v>282</v>
      </c>
      <c r="G188" s="66">
        <v>10</v>
      </c>
      <c r="H188" s="66">
        <f t="shared" si="2"/>
        <v>292</v>
      </c>
      <c r="I188" s="70" t="s">
        <v>0</v>
      </c>
    </row>
    <row r="189" s="62" customFormat="1" ht="36" hidden="1" customHeight="1" spans="1:9">
      <c r="A189" s="67" t="s">
        <v>851</v>
      </c>
      <c r="B189" s="68" t="s">
        <v>0</v>
      </c>
      <c r="C189" s="68" t="s">
        <v>0</v>
      </c>
      <c r="D189" s="68" t="s">
        <v>556</v>
      </c>
      <c r="E189" s="67" t="s">
        <v>557</v>
      </c>
      <c r="F189" s="69">
        <v>0</v>
      </c>
      <c r="G189" s="69">
        <v>0</v>
      </c>
      <c r="H189" s="69">
        <f t="shared" si="2"/>
        <v>0</v>
      </c>
      <c r="I189" s="71" t="s">
        <v>0</v>
      </c>
    </row>
    <row r="190" s="62" customFormat="1" ht="36" hidden="1" customHeight="1" spans="1:9">
      <c r="A190" s="67" t="s">
        <v>852</v>
      </c>
      <c r="B190" s="68" t="s">
        <v>0</v>
      </c>
      <c r="C190" s="68" t="s">
        <v>0</v>
      </c>
      <c r="D190" s="68" t="s">
        <v>559</v>
      </c>
      <c r="E190" s="67" t="s">
        <v>560</v>
      </c>
      <c r="F190" s="69">
        <v>0</v>
      </c>
      <c r="G190" s="69">
        <v>0</v>
      </c>
      <c r="H190" s="69">
        <f t="shared" si="2"/>
        <v>0</v>
      </c>
      <c r="I190" s="71" t="s">
        <v>0</v>
      </c>
    </row>
    <row r="191" s="62" customFormat="1" ht="36" hidden="1" customHeight="1" spans="1:9">
      <c r="A191" s="67" t="s">
        <v>853</v>
      </c>
      <c r="B191" s="68" t="s">
        <v>0</v>
      </c>
      <c r="C191" s="68" t="s">
        <v>0</v>
      </c>
      <c r="D191" s="68" t="s">
        <v>562</v>
      </c>
      <c r="E191" s="67" t="s">
        <v>854</v>
      </c>
      <c r="F191" s="69">
        <v>0</v>
      </c>
      <c r="G191" s="69">
        <v>0</v>
      </c>
      <c r="H191" s="69">
        <f t="shared" si="2"/>
        <v>0</v>
      </c>
      <c r="I191" s="71" t="s">
        <v>0</v>
      </c>
    </row>
    <row r="192" s="62" customFormat="1" ht="36" hidden="1" customHeight="1" spans="1:9">
      <c r="A192" s="67" t="s">
        <v>855</v>
      </c>
      <c r="B192" s="68" t="s">
        <v>0</v>
      </c>
      <c r="C192" s="68" t="s">
        <v>0</v>
      </c>
      <c r="D192" s="68" t="s">
        <v>580</v>
      </c>
      <c r="E192" s="67" t="s">
        <v>581</v>
      </c>
      <c r="F192" s="69">
        <v>0</v>
      </c>
      <c r="G192" s="69">
        <v>0</v>
      </c>
      <c r="H192" s="69">
        <f t="shared" si="2"/>
        <v>0</v>
      </c>
      <c r="I192" s="71" t="s">
        <v>0</v>
      </c>
    </row>
    <row r="193" ht="20" customHeight="1" spans="1:9">
      <c r="A193" s="64" t="s">
        <v>856</v>
      </c>
      <c r="B193" s="65" t="s">
        <v>0</v>
      </c>
      <c r="C193" s="65" t="s">
        <v>0</v>
      </c>
      <c r="D193" s="65" t="s">
        <v>583</v>
      </c>
      <c r="E193" s="64" t="s">
        <v>857</v>
      </c>
      <c r="F193" s="66">
        <v>170</v>
      </c>
      <c r="G193" s="66">
        <v>15</v>
      </c>
      <c r="H193" s="66">
        <f t="shared" si="2"/>
        <v>185</v>
      </c>
      <c r="I193" s="70" t="s">
        <v>0</v>
      </c>
    </row>
    <row r="194" ht="20" customHeight="1" spans="1:9">
      <c r="A194" s="64" t="s">
        <v>858</v>
      </c>
      <c r="B194" s="65" t="s">
        <v>548</v>
      </c>
      <c r="C194" s="65" t="s">
        <v>859</v>
      </c>
      <c r="D194" s="65" t="s">
        <v>0</v>
      </c>
      <c r="E194" s="64" t="s">
        <v>860</v>
      </c>
      <c r="F194" s="66">
        <f>SUM(F195:F201)</f>
        <v>114</v>
      </c>
      <c r="G194" s="66">
        <f>SUM(G195:G201)</f>
        <v>4</v>
      </c>
      <c r="H194" s="66">
        <f>SUM(H195:H201)</f>
        <v>118</v>
      </c>
      <c r="I194" s="70" t="s">
        <v>0</v>
      </c>
    </row>
    <row r="195" ht="20" customHeight="1" spans="1:9">
      <c r="A195" s="64" t="s">
        <v>861</v>
      </c>
      <c r="B195" s="65" t="s">
        <v>0</v>
      </c>
      <c r="C195" s="65" t="s">
        <v>0</v>
      </c>
      <c r="D195" s="65" t="s">
        <v>551</v>
      </c>
      <c r="E195" s="64" t="s">
        <v>554</v>
      </c>
      <c r="F195" s="66">
        <v>107</v>
      </c>
      <c r="G195" s="66">
        <v>6</v>
      </c>
      <c r="H195" s="66">
        <f t="shared" si="2"/>
        <v>113</v>
      </c>
      <c r="I195" s="70" t="s">
        <v>0</v>
      </c>
    </row>
    <row r="196" s="62" customFormat="1" ht="36" hidden="1" customHeight="1" spans="1:9">
      <c r="A196" s="67" t="s">
        <v>862</v>
      </c>
      <c r="B196" s="68" t="s">
        <v>0</v>
      </c>
      <c r="C196" s="68" t="s">
        <v>0</v>
      </c>
      <c r="D196" s="68" t="s">
        <v>556</v>
      </c>
      <c r="E196" s="67" t="s">
        <v>557</v>
      </c>
      <c r="F196" s="69">
        <v>0</v>
      </c>
      <c r="G196" s="69">
        <v>0</v>
      </c>
      <c r="H196" s="69">
        <f t="shared" si="2"/>
        <v>0</v>
      </c>
      <c r="I196" s="71" t="s">
        <v>0</v>
      </c>
    </row>
    <row r="197" s="62" customFormat="1" ht="36" hidden="1" customHeight="1" spans="1:9">
      <c r="A197" s="67" t="s">
        <v>863</v>
      </c>
      <c r="B197" s="68" t="s">
        <v>0</v>
      </c>
      <c r="C197" s="68" t="s">
        <v>0</v>
      </c>
      <c r="D197" s="68" t="s">
        <v>559</v>
      </c>
      <c r="E197" s="67" t="s">
        <v>560</v>
      </c>
      <c r="F197" s="69">
        <v>0</v>
      </c>
      <c r="G197" s="69">
        <v>0</v>
      </c>
      <c r="H197" s="69">
        <f t="shared" si="2"/>
        <v>0</v>
      </c>
      <c r="I197" s="71" t="s">
        <v>0</v>
      </c>
    </row>
    <row r="198" ht="20" customHeight="1" spans="1:9">
      <c r="A198" s="64" t="s">
        <v>864</v>
      </c>
      <c r="B198" s="65" t="s">
        <v>0</v>
      </c>
      <c r="C198" s="65" t="s">
        <v>0</v>
      </c>
      <c r="D198" s="65" t="s">
        <v>562</v>
      </c>
      <c r="E198" s="64" t="s">
        <v>865</v>
      </c>
      <c r="F198" s="66">
        <v>7</v>
      </c>
      <c r="G198" s="66">
        <v>-2</v>
      </c>
      <c r="H198" s="66">
        <f t="shared" si="2"/>
        <v>5</v>
      </c>
      <c r="I198" s="70" t="s">
        <v>0</v>
      </c>
    </row>
    <row r="199" s="62" customFormat="1" ht="36" hidden="1" customHeight="1" spans="1:9">
      <c r="A199" s="67" t="s">
        <v>866</v>
      </c>
      <c r="B199" s="68" t="s">
        <v>0</v>
      </c>
      <c r="C199" s="68" t="s">
        <v>0</v>
      </c>
      <c r="D199" s="68" t="s">
        <v>565</v>
      </c>
      <c r="E199" s="67" t="s">
        <v>867</v>
      </c>
      <c r="F199" s="69">
        <v>0</v>
      </c>
      <c r="G199" s="69">
        <v>0</v>
      </c>
      <c r="H199" s="69">
        <f t="shared" si="2"/>
        <v>0</v>
      </c>
      <c r="I199" s="71" t="s">
        <v>0</v>
      </c>
    </row>
    <row r="200" s="62" customFormat="1" ht="36" hidden="1" customHeight="1" spans="1:9">
      <c r="A200" s="67" t="s">
        <v>868</v>
      </c>
      <c r="B200" s="68" t="s">
        <v>0</v>
      </c>
      <c r="C200" s="68" t="s">
        <v>0</v>
      </c>
      <c r="D200" s="68" t="s">
        <v>580</v>
      </c>
      <c r="E200" s="67" t="s">
        <v>581</v>
      </c>
      <c r="F200" s="69">
        <v>0</v>
      </c>
      <c r="G200" s="69">
        <v>0</v>
      </c>
      <c r="H200" s="69">
        <f t="shared" si="2"/>
        <v>0</v>
      </c>
      <c r="I200" s="71" t="s">
        <v>0</v>
      </c>
    </row>
    <row r="201" s="62" customFormat="1" ht="36" hidden="1" customHeight="1" spans="1:9">
      <c r="A201" s="67" t="s">
        <v>869</v>
      </c>
      <c r="B201" s="68" t="s">
        <v>0</v>
      </c>
      <c r="C201" s="68" t="s">
        <v>0</v>
      </c>
      <c r="D201" s="68" t="s">
        <v>583</v>
      </c>
      <c r="E201" s="67" t="s">
        <v>870</v>
      </c>
      <c r="F201" s="69">
        <v>0</v>
      </c>
      <c r="G201" s="69">
        <v>0</v>
      </c>
      <c r="H201" s="69">
        <f t="shared" si="2"/>
        <v>0</v>
      </c>
      <c r="I201" s="71" t="s">
        <v>0</v>
      </c>
    </row>
    <row r="202" s="62" customFormat="1" ht="36" hidden="1" customHeight="1" spans="1:9">
      <c r="A202" s="67" t="s">
        <v>871</v>
      </c>
      <c r="B202" s="68" t="s">
        <v>548</v>
      </c>
      <c r="C202" s="68" t="s">
        <v>872</v>
      </c>
      <c r="D202" s="68" t="s">
        <v>0</v>
      </c>
      <c r="E202" s="67" t="s">
        <v>873</v>
      </c>
      <c r="F202" s="69">
        <f>SUM(F203:F207)</f>
        <v>0</v>
      </c>
      <c r="G202" s="69">
        <f>SUM(G203:G207)</f>
        <v>0</v>
      </c>
      <c r="H202" s="69">
        <f>SUM(H203:H207)</f>
        <v>0</v>
      </c>
      <c r="I202" s="71" t="s">
        <v>0</v>
      </c>
    </row>
    <row r="203" s="62" customFormat="1" ht="36" hidden="1" customHeight="1" spans="1:9">
      <c r="A203" s="67" t="s">
        <v>874</v>
      </c>
      <c r="B203" s="68" t="s">
        <v>0</v>
      </c>
      <c r="C203" s="68" t="s">
        <v>0</v>
      </c>
      <c r="D203" s="68" t="s">
        <v>551</v>
      </c>
      <c r="E203" s="67" t="s">
        <v>554</v>
      </c>
      <c r="F203" s="69">
        <v>0</v>
      </c>
      <c r="G203" s="69">
        <v>0</v>
      </c>
      <c r="H203" s="69">
        <f t="shared" ref="H203:H266" si="3">SUM(F203:G203)</f>
        <v>0</v>
      </c>
      <c r="I203" s="71" t="s">
        <v>0</v>
      </c>
    </row>
    <row r="204" s="62" customFormat="1" ht="36" hidden="1" customHeight="1" spans="1:9">
      <c r="A204" s="67" t="s">
        <v>875</v>
      </c>
      <c r="B204" s="68" t="s">
        <v>0</v>
      </c>
      <c r="C204" s="68" t="s">
        <v>0</v>
      </c>
      <c r="D204" s="68" t="s">
        <v>556</v>
      </c>
      <c r="E204" s="67" t="s">
        <v>557</v>
      </c>
      <c r="F204" s="69">
        <v>0</v>
      </c>
      <c r="G204" s="69">
        <v>0</v>
      </c>
      <c r="H204" s="69">
        <f t="shared" si="3"/>
        <v>0</v>
      </c>
      <c r="I204" s="71" t="s">
        <v>0</v>
      </c>
    </row>
    <row r="205" s="62" customFormat="1" ht="36" hidden="1" customHeight="1" spans="1:9">
      <c r="A205" s="67" t="s">
        <v>876</v>
      </c>
      <c r="B205" s="68" t="s">
        <v>0</v>
      </c>
      <c r="C205" s="68" t="s">
        <v>0</v>
      </c>
      <c r="D205" s="68" t="s">
        <v>559</v>
      </c>
      <c r="E205" s="67" t="s">
        <v>560</v>
      </c>
      <c r="F205" s="69">
        <v>0</v>
      </c>
      <c r="G205" s="69">
        <v>0</v>
      </c>
      <c r="H205" s="69">
        <f t="shared" si="3"/>
        <v>0</v>
      </c>
      <c r="I205" s="71" t="s">
        <v>0</v>
      </c>
    </row>
    <row r="206" s="62" customFormat="1" ht="36" hidden="1" customHeight="1" spans="1:9">
      <c r="A206" s="67" t="s">
        <v>877</v>
      </c>
      <c r="B206" s="68" t="s">
        <v>0</v>
      </c>
      <c r="C206" s="68" t="s">
        <v>0</v>
      </c>
      <c r="D206" s="68" t="s">
        <v>580</v>
      </c>
      <c r="E206" s="67" t="s">
        <v>581</v>
      </c>
      <c r="F206" s="69">
        <v>0</v>
      </c>
      <c r="G206" s="69">
        <v>0</v>
      </c>
      <c r="H206" s="69">
        <f t="shared" si="3"/>
        <v>0</v>
      </c>
      <c r="I206" s="71" t="s">
        <v>0</v>
      </c>
    </row>
    <row r="207" s="62" customFormat="1" ht="36" hidden="1" customHeight="1" spans="1:9">
      <c r="A207" s="67" t="s">
        <v>878</v>
      </c>
      <c r="B207" s="68" t="s">
        <v>0</v>
      </c>
      <c r="C207" s="68" t="s">
        <v>0</v>
      </c>
      <c r="D207" s="68" t="s">
        <v>583</v>
      </c>
      <c r="E207" s="67" t="s">
        <v>879</v>
      </c>
      <c r="F207" s="69">
        <v>0</v>
      </c>
      <c r="G207" s="69">
        <v>0</v>
      </c>
      <c r="H207" s="69">
        <f t="shared" si="3"/>
        <v>0</v>
      </c>
      <c r="I207" s="71" t="s">
        <v>0</v>
      </c>
    </row>
    <row r="208" s="62" customFormat="1" ht="36" hidden="1" customHeight="1" spans="1:9">
      <c r="A208" s="67" t="s">
        <v>880</v>
      </c>
      <c r="B208" s="68" t="s">
        <v>548</v>
      </c>
      <c r="C208" s="68" t="s">
        <v>881</v>
      </c>
      <c r="D208" s="68" t="s">
        <v>0</v>
      </c>
      <c r="E208" s="67" t="s">
        <v>882</v>
      </c>
      <c r="F208" s="69">
        <f>SUM(F209:F213)</f>
        <v>0</v>
      </c>
      <c r="G208" s="69">
        <f>SUM(G209:G213)</f>
        <v>0</v>
      </c>
      <c r="H208" s="69">
        <f>SUM(H209:H213)</f>
        <v>0</v>
      </c>
      <c r="I208" s="71" t="s">
        <v>0</v>
      </c>
    </row>
    <row r="209" s="62" customFormat="1" ht="36" hidden="1" customHeight="1" spans="1:9">
      <c r="A209" s="67" t="s">
        <v>883</v>
      </c>
      <c r="B209" s="68" t="s">
        <v>0</v>
      </c>
      <c r="C209" s="68" t="s">
        <v>0</v>
      </c>
      <c r="D209" s="68" t="s">
        <v>551</v>
      </c>
      <c r="E209" s="67" t="s">
        <v>554</v>
      </c>
      <c r="F209" s="69">
        <v>0</v>
      </c>
      <c r="G209" s="69">
        <v>0</v>
      </c>
      <c r="H209" s="69">
        <f t="shared" si="3"/>
        <v>0</v>
      </c>
      <c r="I209" s="71" t="s">
        <v>0</v>
      </c>
    </row>
    <row r="210" s="62" customFormat="1" ht="36" hidden="1" customHeight="1" spans="1:9">
      <c r="A210" s="67" t="s">
        <v>884</v>
      </c>
      <c r="B210" s="68" t="s">
        <v>0</v>
      </c>
      <c r="C210" s="68" t="s">
        <v>0</v>
      </c>
      <c r="D210" s="68" t="s">
        <v>556</v>
      </c>
      <c r="E210" s="67" t="s">
        <v>557</v>
      </c>
      <c r="F210" s="69">
        <v>0</v>
      </c>
      <c r="G210" s="69">
        <v>0</v>
      </c>
      <c r="H210" s="69">
        <f t="shared" si="3"/>
        <v>0</v>
      </c>
      <c r="I210" s="71" t="s">
        <v>0</v>
      </c>
    </row>
    <row r="211" s="62" customFormat="1" ht="36" hidden="1" customHeight="1" spans="1:9">
      <c r="A211" s="67" t="s">
        <v>885</v>
      </c>
      <c r="B211" s="68" t="s">
        <v>0</v>
      </c>
      <c r="C211" s="68" t="s">
        <v>0</v>
      </c>
      <c r="D211" s="68" t="s">
        <v>559</v>
      </c>
      <c r="E211" s="67" t="s">
        <v>560</v>
      </c>
      <c r="F211" s="69">
        <v>0</v>
      </c>
      <c r="G211" s="69">
        <v>0</v>
      </c>
      <c r="H211" s="69">
        <f t="shared" si="3"/>
        <v>0</v>
      </c>
      <c r="I211" s="71" t="s">
        <v>0</v>
      </c>
    </row>
    <row r="212" s="62" customFormat="1" ht="36" hidden="1" customHeight="1" spans="1:9">
      <c r="A212" s="67" t="s">
        <v>886</v>
      </c>
      <c r="B212" s="68" t="s">
        <v>0</v>
      </c>
      <c r="C212" s="68" t="s">
        <v>0</v>
      </c>
      <c r="D212" s="68" t="s">
        <v>580</v>
      </c>
      <c r="E212" s="67" t="s">
        <v>581</v>
      </c>
      <c r="F212" s="69">
        <v>0</v>
      </c>
      <c r="G212" s="69">
        <v>0</v>
      </c>
      <c r="H212" s="69">
        <f t="shared" si="3"/>
        <v>0</v>
      </c>
      <c r="I212" s="71" t="s">
        <v>0</v>
      </c>
    </row>
    <row r="213" s="62" customFormat="1" ht="36" hidden="1" customHeight="1" spans="1:9">
      <c r="A213" s="67" t="s">
        <v>887</v>
      </c>
      <c r="B213" s="68" t="s">
        <v>0</v>
      </c>
      <c r="C213" s="68" t="s">
        <v>0</v>
      </c>
      <c r="D213" s="68" t="s">
        <v>583</v>
      </c>
      <c r="E213" s="67" t="s">
        <v>882</v>
      </c>
      <c r="F213" s="69">
        <v>0</v>
      </c>
      <c r="G213" s="69">
        <v>0</v>
      </c>
      <c r="H213" s="69">
        <f t="shared" si="3"/>
        <v>0</v>
      </c>
      <c r="I213" s="71" t="s">
        <v>0</v>
      </c>
    </row>
    <row r="214" s="62" customFormat="1" ht="36" hidden="1" customHeight="1" spans="1:9">
      <c r="A214" s="67" t="s">
        <v>888</v>
      </c>
      <c r="B214" s="68" t="s">
        <v>548</v>
      </c>
      <c r="C214" s="68" t="s">
        <v>889</v>
      </c>
      <c r="D214" s="68" t="s">
        <v>0</v>
      </c>
      <c r="E214" s="67" t="s">
        <v>890</v>
      </c>
      <c r="F214" s="69">
        <f>SUM(F215:F220)</f>
        <v>0</v>
      </c>
      <c r="G214" s="69">
        <f>SUM(G215:G220)</f>
        <v>0</v>
      </c>
      <c r="H214" s="69">
        <f>SUM(H215:H220)</f>
        <v>0</v>
      </c>
      <c r="I214" s="71" t="s">
        <v>0</v>
      </c>
    </row>
    <row r="215" s="62" customFormat="1" ht="36" hidden="1" customHeight="1" spans="1:9">
      <c r="A215" s="67" t="s">
        <v>891</v>
      </c>
      <c r="B215" s="68" t="s">
        <v>0</v>
      </c>
      <c r="C215" s="68" t="s">
        <v>0</v>
      </c>
      <c r="D215" s="68" t="s">
        <v>551</v>
      </c>
      <c r="E215" s="67" t="s">
        <v>554</v>
      </c>
      <c r="F215" s="69">
        <v>0</v>
      </c>
      <c r="G215" s="69">
        <v>0</v>
      </c>
      <c r="H215" s="69">
        <f t="shared" si="3"/>
        <v>0</v>
      </c>
      <c r="I215" s="71" t="s">
        <v>0</v>
      </c>
    </row>
    <row r="216" s="62" customFormat="1" ht="36" hidden="1" customHeight="1" spans="1:9">
      <c r="A216" s="67" t="s">
        <v>892</v>
      </c>
      <c r="B216" s="68" t="s">
        <v>0</v>
      </c>
      <c r="C216" s="68" t="s">
        <v>0</v>
      </c>
      <c r="D216" s="68" t="s">
        <v>556</v>
      </c>
      <c r="E216" s="67" t="s">
        <v>557</v>
      </c>
      <c r="F216" s="69">
        <v>0</v>
      </c>
      <c r="G216" s="69">
        <v>0</v>
      </c>
      <c r="H216" s="69">
        <f t="shared" si="3"/>
        <v>0</v>
      </c>
      <c r="I216" s="71" t="s">
        <v>0</v>
      </c>
    </row>
    <row r="217" s="62" customFormat="1" ht="36" hidden="1" customHeight="1" spans="1:9">
      <c r="A217" s="67" t="s">
        <v>893</v>
      </c>
      <c r="B217" s="68" t="s">
        <v>0</v>
      </c>
      <c r="C217" s="68" t="s">
        <v>0</v>
      </c>
      <c r="D217" s="68" t="s">
        <v>559</v>
      </c>
      <c r="E217" s="67" t="s">
        <v>560</v>
      </c>
      <c r="F217" s="69">
        <v>0</v>
      </c>
      <c r="G217" s="69">
        <v>0</v>
      </c>
      <c r="H217" s="69">
        <f t="shared" si="3"/>
        <v>0</v>
      </c>
      <c r="I217" s="71" t="s">
        <v>0</v>
      </c>
    </row>
    <row r="218" s="62" customFormat="1" ht="36" hidden="1" customHeight="1" spans="1:9">
      <c r="A218" s="67" t="s">
        <v>894</v>
      </c>
      <c r="B218" s="68" t="s">
        <v>0</v>
      </c>
      <c r="C218" s="68" t="s">
        <v>0</v>
      </c>
      <c r="D218" s="68" t="s">
        <v>562</v>
      </c>
      <c r="E218" s="67" t="s">
        <v>895</v>
      </c>
      <c r="F218" s="69">
        <v>0</v>
      </c>
      <c r="G218" s="69">
        <v>0</v>
      </c>
      <c r="H218" s="69">
        <f t="shared" si="3"/>
        <v>0</v>
      </c>
      <c r="I218" s="71" t="s">
        <v>0</v>
      </c>
    </row>
    <row r="219" s="62" customFormat="1" ht="36" hidden="1" customHeight="1" spans="1:9">
      <c r="A219" s="67" t="s">
        <v>896</v>
      </c>
      <c r="B219" s="68" t="s">
        <v>0</v>
      </c>
      <c r="C219" s="68" t="s">
        <v>0</v>
      </c>
      <c r="D219" s="68" t="s">
        <v>580</v>
      </c>
      <c r="E219" s="67" t="s">
        <v>581</v>
      </c>
      <c r="F219" s="69">
        <v>0</v>
      </c>
      <c r="G219" s="69">
        <v>0</v>
      </c>
      <c r="H219" s="69">
        <f t="shared" si="3"/>
        <v>0</v>
      </c>
      <c r="I219" s="71" t="s">
        <v>0</v>
      </c>
    </row>
    <row r="220" s="62" customFormat="1" ht="36" hidden="1" customHeight="1" spans="1:9">
      <c r="A220" s="67" t="s">
        <v>897</v>
      </c>
      <c r="B220" s="68" t="s">
        <v>0</v>
      </c>
      <c r="C220" s="68" t="s">
        <v>0</v>
      </c>
      <c r="D220" s="68" t="s">
        <v>583</v>
      </c>
      <c r="E220" s="67" t="s">
        <v>898</v>
      </c>
      <c r="F220" s="69">
        <v>0</v>
      </c>
      <c r="G220" s="69">
        <v>0</v>
      </c>
      <c r="H220" s="69">
        <f t="shared" si="3"/>
        <v>0</v>
      </c>
      <c r="I220" s="71" t="s">
        <v>0</v>
      </c>
    </row>
    <row r="221" ht="20" customHeight="1" spans="1:9">
      <c r="A221" s="64" t="s">
        <v>899</v>
      </c>
      <c r="B221" s="65" t="s">
        <v>548</v>
      </c>
      <c r="C221" s="65" t="s">
        <v>900</v>
      </c>
      <c r="D221" s="65" t="s">
        <v>0</v>
      </c>
      <c r="E221" s="64" t="s">
        <v>901</v>
      </c>
      <c r="F221" s="66">
        <f>SUM(F222:F235)</f>
        <v>611</v>
      </c>
      <c r="G221" s="66">
        <f>SUM(G222:G235)</f>
        <v>19</v>
      </c>
      <c r="H221" s="66">
        <f>SUM(H222:H235)</f>
        <v>630</v>
      </c>
      <c r="I221" s="70" t="s">
        <v>0</v>
      </c>
    </row>
    <row r="222" ht="20" customHeight="1" spans="1:9">
      <c r="A222" s="64" t="s">
        <v>902</v>
      </c>
      <c r="B222" s="65" t="s">
        <v>0</v>
      </c>
      <c r="C222" s="65" t="s">
        <v>0</v>
      </c>
      <c r="D222" s="65" t="s">
        <v>551</v>
      </c>
      <c r="E222" s="64" t="s">
        <v>554</v>
      </c>
      <c r="F222" s="66">
        <v>607</v>
      </c>
      <c r="G222" s="66">
        <v>12</v>
      </c>
      <c r="H222" s="66">
        <f t="shared" si="3"/>
        <v>619</v>
      </c>
      <c r="I222" s="70" t="s">
        <v>0</v>
      </c>
    </row>
    <row r="223" s="62" customFormat="1" ht="36" hidden="1" customHeight="1" spans="1:9">
      <c r="A223" s="67" t="s">
        <v>903</v>
      </c>
      <c r="B223" s="68" t="s">
        <v>0</v>
      </c>
      <c r="C223" s="68" t="s">
        <v>0</v>
      </c>
      <c r="D223" s="68" t="s">
        <v>556</v>
      </c>
      <c r="E223" s="67" t="s">
        <v>557</v>
      </c>
      <c r="F223" s="69">
        <v>0</v>
      </c>
      <c r="G223" s="69">
        <v>0</v>
      </c>
      <c r="H223" s="69">
        <f t="shared" si="3"/>
        <v>0</v>
      </c>
      <c r="I223" s="71" t="s">
        <v>0</v>
      </c>
    </row>
    <row r="224" s="62" customFormat="1" ht="36" hidden="1" customHeight="1" spans="1:9">
      <c r="A224" s="67" t="s">
        <v>904</v>
      </c>
      <c r="B224" s="68" t="s">
        <v>0</v>
      </c>
      <c r="C224" s="68" t="s">
        <v>0</v>
      </c>
      <c r="D224" s="68" t="s">
        <v>559</v>
      </c>
      <c r="E224" s="67" t="s">
        <v>560</v>
      </c>
      <c r="F224" s="69">
        <v>0</v>
      </c>
      <c r="G224" s="69">
        <v>0</v>
      </c>
      <c r="H224" s="69">
        <f t="shared" si="3"/>
        <v>0</v>
      </c>
      <c r="I224" s="71" t="s">
        <v>0</v>
      </c>
    </row>
    <row r="225" s="62" customFormat="1" ht="36" hidden="1" customHeight="1" spans="1:9">
      <c r="A225" s="67" t="s">
        <v>905</v>
      </c>
      <c r="B225" s="68" t="s">
        <v>0</v>
      </c>
      <c r="C225" s="68" t="s">
        <v>0</v>
      </c>
      <c r="D225" s="68" t="s">
        <v>562</v>
      </c>
      <c r="E225" s="67" t="s">
        <v>906</v>
      </c>
      <c r="F225" s="69">
        <v>0</v>
      </c>
      <c r="G225" s="69">
        <v>0</v>
      </c>
      <c r="H225" s="69">
        <f t="shared" si="3"/>
        <v>0</v>
      </c>
      <c r="I225" s="71" t="s">
        <v>0</v>
      </c>
    </row>
    <row r="226" s="62" customFormat="1" ht="36" hidden="1" customHeight="1" spans="1:9">
      <c r="A226" s="67" t="s">
        <v>907</v>
      </c>
      <c r="B226" s="68" t="s">
        <v>0</v>
      </c>
      <c r="C226" s="68" t="s">
        <v>0</v>
      </c>
      <c r="D226" s="68" t="s">
        <v>565</v>
      </c>
      <c r="E226" s="67" t="s">
        <v>908</v>
      </c>
      <c r="F226" s="69">
        <v>0</v>
      </c>
      <c r="G226" s="69">
        <v>0</v>
      </c>
      <c r="H226" s="69">
        <f t="shared" si="3"/>
        <v>0</v>
      </c>
      <c r="I226" s="71" t="s">
        <v>0</v>
      </c>
    </row>
    <row r="227" s="62" customFormat="1" ht="36" hidden="1" customHeight="1" spans="1:9">
      <c r="A227" s="67" t="s">
        <v>909</v>
      </c>
      <c r="B227" s="68" t="s">
        <v>0</v>
      </c>
      <c r="C227" s="68" t="s">
        <v>0</v>
      </c>
      <c r="D227" s="68" t="s">
        <v>574</v>
      </c>
      <c r="E227" s="67" t="s">
        <v>663</v>
      </c>
      <c r="F227" s="69">
        <v>0</v>
      </c>
      <c r="G227" s="69">
        <v>0</v>
      </c>
      <c r="H227" s="69">
        <f t="shared" si="3"/>
        <v>0</v>
      </c>
      <c r="I227" s="71" t="s">
        <v>0</v>
      </c>
    </row>
    <row r="228" s="62" customFormat="1" ht="36" hidden="1" customHeight="1" spans="1:9">
      <c r="A228" s="67" t="s">
        <v>910</v>
      </c>
      <c r="B228" s="68" t="s">
        <v>0</v>
      </c>
      <c r="C228" s="68" t="s">
        <v>0</v>
      </c>
      <c r="D228" s="68" t="s">
        <v>138</v>
      </c>
      <c r="E228" s="67" t="s">
        <v>911</v>
      </c>
      <c r="F228" s="69">
        <v>0</v>
      </c>
      <c r="G228" s="69">
        <v>0</v>
      </c>
      <c r="H228" s="69">
        <f t="shared" si="3"/>
        <v>0</v>
      </c>
      <c r="I228" s="71" t="s">
        <v>0</v>
      </c>
    </row>
    <row r="229" ht="20" customHeight="1" spans="1:9">
      <c r="A229" s="64" t="s">
        <v>912</v>
      </c>
      <c r="B229" s="65" t="s">
        <v>0</v>
      </c>
      <c r="C229" s="65" t="s">
        <v>0</v>
      </c>
      <c r="D229" s="65" t="s">
        <v>711</v>
      </c>
      <c r="E229" s="64" t="s">
        <v>913</v>
      </c>
      <c r="F229" s="66">
        <v>0</v>
      </c>
      <c r="G229" s="66">
        <v>1</v>
      </c>
      <c r="H229" s="66">
        <f t="shared" si="3"/>
        <v>1</v>
      </c>
      <c r="I229" s="70" t="s">
        <v>0</v>
      </c>
    </row>
    <row r="230" s="62" customFormat="1" ht="36" hidden="1" customHeight="1" spans="1:9">
      <c r="A230" s="67" t="s">
        <v>914</v>
      </c>
      <c r="B230" s="68" t="s">
        <v>0</v>
      </c>
      <c r="C230" s="68" t="s">
        <v>0</v>
      </c>
      <c r="D230" s="68" t="s">
        <v>731</v>
      </c>
      <c r="E230" s="67" t="s">
        <v>915</v>
      </c>
      <c r="F230" s="69">
        <v>0</v>
      </c>
      <c r="G230" s="69">
        <v>0</v>
      </c>
      <c r="H230" s="69">
        <f t="shared" si="3"/>
        <v>0</v>
      </c>
      <c r="I230" s="71" t="s">
        <v>0</v>
      </c>
    </row>
    <row r="231" s="62" customFormat="1" ht="36" hidden="1" customHeight="1" spans="1:9">
      <c r="A231" s="67" t="s">
        <v>916</v>
      </c>
      <c r="B231" s="68" t="s">
        <v>0</v>
      </c>
      <c r="C231" s="68" t="s">
        <v>0</v>
      </c>
      <c r="D231" s="68" t="s">
        <v>750</v>
      </c>
      <c r="E231" s="67" t="s">
        <v>917</v>
      </c>
      <c r="F231" s="69">
        <v>0</v>
      </c>
      <c r="G231" s="69">
        <v>0</v>
      </c>
      <c r="H231" s="69">
        <f t="shared" si="3"/>
        <v>0</v>
      </c>
      <c r="I231" s="71" t="s">
        <v>0</v>
      </c>
    </row>
    <row r="232" s="62" customFormat="1" ht="36" hidden="1" customHeight="1" spans="1:9">
      <c r="A232" s="67" t="s">
        <v>918</v>
      </c>
      <c r="B232" s="68" t="s">
        <v>0</v>
      </c>
      <c r="C232" s="68" t="s">
        <v>0</v>
      </c>
      <c r="D232" s="68" t="s">
        <v>919</v>
      </c>
      <c r="E232" s="67" t="s">
        <v>920</v>
      </c>
      <c r="F232" s="69">
        <v>0</v>
      </c>
      <c r="G232" s="69">
        <v>0</v>
      </c>
      <c r="H232" s="69">
        <f t="shared" si="3"/>
        <v>0</v>
      </c>
      <c r="I232" s="71" t="s">
        <v>0</v>
      </c>
    </row>
    <row r="233" s="62" customFormat="1" ht="36" hidden="1" customHeight="1" spans="1:9">
      <c r="A233" s="67" t="s">
        <v>921</v>
      </c>
      <c r="B233" s="68" t="s">
        <v>0</v>
      </c>
      <c r="C233" s="68" t="s">
        <v>0</v>
      </c>
      <c r="D233" s="68" t="s">
        <v>922</v>
      </c>
      <c r="E233" s="67" t="s">
        <v>923</v>
      </c>
      <c r="F233" s="69">
        <v>0</v>
      </c>
      <c r="G233" s="69">
        <v>0</v>
      </c>
      <c r="H233" s="69">
        <f t="shared" si="3"/>
        <v>0</v>
      </c>
      <c r="I233" s="71" t="s">
        <v>0</v>
      </c>
    </row>
    <row r="234" s="62" customFormat="1" ht="36" hidden="1" customHeight="1" spans="1:9">
      <c r="A234" s="67" t="s">
        <v>924</v>
      </c>
      <c r="B234" s="68" t="s">
        <v>0</v>
      </c>
      <c r="C234" s="68" t="s">
        <v>0</v>
      </c>
      <c r="D234" s="68" t="s">
        <v>580</v>
      </c>
      <c r="E234" s="67" t="s">
        <v>581</v>
      </c>
      <c r="F234" s="69">
        <v>0</v>
      </c>
      <c r="G234" s="69">
        <v>0</v>
      </c>
      <c r="H234" s="69">
        <f t="shared" si="3"/>
        <v>0</v>
      </c>
      <c r="I234" s="71" t="s">
        <v>0</v>
      </c>
    </row>
    <row r="235" ht="20" customHeight="1" spans="1:9">
      <c r="A235" s="64" t="s">
        <v>925</v>
      </c>
      <c r="B235" s="65" t="s">
        <v>0</v>
      </c>
      <c r="C235" s="65" t="s">
        <v>0</v>
      </c>
      <c r="D235" s="65" t="s">
        <v>583</v>
      </c>
      <c r="E235" s="64" t="s">
        <v>926</v>
      </c>
      <c r="F235" s="66">
        <v>4</v>
      </c>
      <c r="G235" s="66">
        <v>6</v>
      </c>
      <c r="H235" s="66">
        <f t="shared" si="3"/>
        <v>10</v>
      </c>
      <c r="I235" s="70" t="s">
        <v>0</v>
      </c>
    </row>
    <row r="236" s="62" customFormat="1" ht="36" hidden="1" customHeight="1" spans="1:9">
      <c r="A236" s="71" t="s">
        <v>927</v>
      </c>
      <c r="B236" s="68" t="s">
        <v>548</v>
      </c>
      <c r="C236" s="68" t="s">
        <v>928</v>
      </c>
      <c r="D236" s="68" t="s">
        <v>0</v>
      </c>
      <c r="E236" s="71" t="s">
        <v>929</v>
      </c>
      <c r="F236" s="69">
        <f>SUM(F237:F242)</f>
        <v>0</v>
      </c>
      <c r="G236" s="69">
        <f>SUM(G237:G242)</f>
        <v>0</v>
      </c>
      <c r="H236" s="69">
        <f>SUM(H237:H242)</f>
        <v>0</v>
      </c>
      <c r="I236" s="71" t="s">
        <v>0</v>
      </c>
    </row>
    <row r="237" s="62" customFormat="1" ht="36" hidden="1" customHeight="1" spans="1:9">
      <c r="A237" s="67" t="s">
        <v>930</v>
      </c>
      <c r="B237" s="72" t="s">
        <v>0</v>
      </c>
      <c r="C237" s="68" t="s">
        <v>0</v>
      </c>
      <c r="D237" s="68" t="s">
        <v>551</v>
      </c>
      <c r="E237" s="73" t="s">
        <v>554</v>
      </c>
      <c r="F237" s="69">
        <v>0</v>
      </c>
      <c r="G237" s="69">
        <v>0</v>
      </c>
      <c r="H237" s="69">
        <f t="shared" si="3"/>
        <v>0</v>
      </c>
      <c r="I237" s="71" t="s">
        <v>0</v>
      </c>
    </row>
    <row r="238" s="62" customFormat="1" ht="36" hidden="1" customHeight="1" spans="1:9">
      <c r="A238" s="67" t="s">
        <v>931</v>
      </c>
      <c r="B238" s="68" t="s">
        <v>0</v>
      </c>
      <c r="C238" s="68" t="s">
        <v>0</v>
      </c>
      <c r="D238" s="68" t="s">
        <v>556</v>
      </c>
      <c r="E238" s="73" t="s">
        <v>557</v>
      </c>
      <c r="F238" s="69">
        <v>0</v>
      </c>
      <c r="G238" s="69">
        <v>0</v>
      </c>
      <c r="H238" s="69">
        <f t="shared" si="3"/>
        <v>0</v>
      </c>
      <c r="I238" s="71" t="s">
        <v>0</v>
      </c>
    </row>
    <row r="239" s="62" customFormat="1" ht="36" hidden="1" customHeight="1" spans="1:9">
      <c r="A239" s="67" t="s">
        <v>932</v>
      </c>
      <c r="B239" s="68" t="s">
        <v>0</v>
      </c>
      <c r="C239" s="68" t="s">
        <v>0</v>
      </c>
      <c r="D239" s="68" t="s">
        <v>559</v>
      </c>
      <c r="E239" s="73" t="s">
        <v>560</v>
      </c>
      <c r="F239" s="69">
        <v>0</v>
      </c>
      <c r="G239" s="69">
        <v>0</v>
      </c>
      <c r="H239" s="69">
        <f t="shared" si="3"/>
        <v>0</v>
      </c>
      <c r="I239" s="71" t="s">
        <v>0</v>
      </c>
    </row>
    <row r="240" s="62" customFormat="1" ht="36" hidden="1" customHeight="1" spans="1:9">
      <c r="A240" s="67" t="s">
        <v>933</v>
      </c>
      <c r="B240" s="68" t="s">
        <v>0</v>
      </c>
      <c r="C240" s="68" t="s">
        <v>0</v>
      </c>
      <c r="D240" s="68" t="s">
        <v>562</v>
      </c>
      <c r="E240" s="73" t="s">
        <v>832</v>
      </c>
      <c r="F240" s="69">
        <v>0</v>
      </c>
      <c r="G240" s="69">
        <v>0</v>
      </c>
      <c r="H240" s="69">
        <f t="shared" si="3"/>
        <v>0</v>
      </c>
      <c r="I240" s="71" t="s">
        <v>0</v>
      </c>
    </row>
    <row r="241" s="62" customFormat="1" ht="36" hidden="1" customHeight="1" spans="1:9">
      <c r="A241" s="67" t="s">
        <v>934</v>
      </c>
      <c r="B241" s="68" t="s">
        <v>0</v>
      </c>
      <c r="C241" s="68" t="s">
        <v>0</v>
      </c>
      <c r="D241" s="68" t="s">
        <v>580</v>
      </c>
      <c r="E241" s="73" t="s">
        <v>581</v>
      </c>
      <c r="F241" s="69">
        <v>0</v>
      </c>
      <c r="G241" s="69">
        <v>0</v>
      </c>
      <c r="H241" s="69">
        <f t="shared" si="3"/>
        <v>0</v>
      </c>
      <c r="I241" s="71" t="s">
        <v>0</v>
      </c>
    </row>
    <row r="242" s="62" customFormat="1" ht="36" hidden="1" customHeight="1" spans="1:9">
      <c r="A242" s="67" t="s">
        <v>935</v>
      </c>
      <c r="B242" s="68" t="s">
        <v>0</v>
      </c>
      <c r="C242" s="68" t="s">
        <v>0</v>
      </c>
      <c r="D242" s="68" t="s">
        <v>583</v>
      </c>
      <c r="E242" s="73" t="s">
        <v>936</v>
      </c>
      <c r="F242" s="69">
        <v>0</v>
      </c>
      <c r="G242" s="69">
        <v>0</v>
      </c>
      <c r="H242" s="69">
        <f t="shared" si="3"/>
        <v>0</v>
      </c>
      <c r="I242" s="71" t="s">
        <v>0</v>
      </c>
    </row>
    <row r="243" ht="20" customHeight="1" spans="1:9">
      <c r="A243" s="70" t="s">
        <v>937</v>
      </c>
      <c r="B243" s="65" t="s">
        <v>548</v>
      </c>
      <c r="C243" s="65" t="s">
        <v>938</v>
      </c>
      <c r="D243" s="65" t="s">
        <v>0</v>
      </c>
      <c r="E243" s="70" t="s">
        <v>939</v>
      </c>
      <c r="F243" s="66">
        <f>SUM(F244:F248)</f>
        <v>311</v>
      </c>
      <c r="G243" s="66">
        <f>SUM(G244:G248)</f>
        <v>-15</v>
      </c>
      <c r="H243" s="66">
        <f>SUM(H244:H248)</f>
        <v>296</v>
      </c>
      <c r="I243" s="70" t="s">
        <v>0</v>
      </c>
    </row>
    <row r="244" s="62" customFormat="1" ht="36" hidden="1" customHeight="1" spans="1:9">
      <c r="A244" s="67" t="s">
        <v>940</v>
      </c>
      <c r="B244" s="68" t="s">
        <v>0</v>
      </c>
      <c r="C244" s="68" t="s">
        <v>0</v>
      </c>
      <c r="D244" s="68" t="s">
        <v>551</v>
      </c>
      <c r="E244" s="73" t="s">
        <v>554</v>
      </c>
      <c r="F244" s="69">
        <v>0</v>
      </c>
      <c r="G244" s="69">
        <v>0</v>
      </c>
      <c r="H244" s="69">
        <f t="shared" si="3"/>
        <v>0</v>
      </c>
      <c r="I244" s="71" t="s">
        <v>0</v>
      </c>
    </row>
    <row r="245" s="62" customFormat="1" ht="36" hidden="1" customHeight="1" spans="1:9">
      <c r="A245" s="67" t="s">
        <v>941</v>
      </c>
      <c r="B245" s="68" t="s">
        <v>0</v>
      </c>
      <c r="C245" s="68" t="s">
        <v>0</v>
      </c>
      <c r="D245" s="68" t="s">
        <v>556</v>
      </c>
      <c r="E245" s="73" t="s">
        <v>557</v>
      </c>
      <c r="F245" s="69">
        <v>0</v>
      </c>
      <c r="G245" s="69">
        <v>0</v>
      </c>
      <c r="H245" s="69">
        <f t="shared" si="3"/>
        <v>0</v>
      </c>
      <c r="I245" s="71" t="s">
        <v>0</v>
      </c>
    </row>
    <row r="246" s="62" customFormat="1" ht="36" hidden="1" customHeight="1" spans="1:9">
      <c r="A246" s="67" t="s">
        <v>942</v>
      </c>
      <c r="B246" s="68" t="s">
        <v>0</v>
      </c>
      <c r="C246" s="68" t="s">
        <v>0</v>
      </c>
      <c r="D246" s="68" t="s">
        <v>559</v>
      </c>
      <c r="E246" s="73" t="s">
        <v>560</v>
      </c>
      <c r="F246" s="69">
        <v>0</v>
      </c>
      <c r="G246" s="69">
        <v>0</v>
      </c>
      <c r="H246" s="69">
        <f t="shared" si="3"/>
        <v>0</v>
      </c>
      <c r="I246" s="71" t="s">
        <v>0</v>
      </c>
    </row>
    <row r="247" ht="20" customHeight="1" spans="1:9">
      <c r="A247" s="64" t="s">
        <v>943</v>
      </c>
      <c r="B247" s="65" t="s">
        <v>0</v>
      </c>
      <c r="C247" s="65" t="s">
        <v>0</v>
      </c>
      <c r="D247" s="65" t="s">
        <v>562</v>
      </c>
      <c r="E247" s="74" t="s">
        <v>944</v>
      </c>
      <c r="F247" s="66">
        <v>261</v>
      </c>
      <c r="G247" s="66">
        <v>-15</v>
      </c>
      <c r="H247" s="66">
        <f t="shared" si="3"/>
        <v>246</v>
      </c>
      <c r="I247" s="70" t="s">
        <v>0</v>
      </c>
    </row>
    <row r="248" ht="20" customHeight="1" spans="1:9">
      <c r="A248" s="64" t="s">
        <v>945</v>
      </c>
      <c r="B248" s="65" t="s">
        <v>0</v>
      </c>
      <c r="C248" s="65" t="s">
        <v>0</v>
      </c>
      <c r="D248" s="65" t="s">
        <v>583</v>
      </c>
      <c r="E248" s="74" t="s">
        <v>946</v>
      </c>
      <c r="F248" s="66">
        <v>50</v>
      </c>
      <c r="G248" s="66">
        <v>0</v>
      </c>
      <c r="H248" s="66">
        <f t="shared" si="3"/>
        <v>50</v>
      </c>
      <c r="I248" s="70" t="s">
        <v>0</v>
      </c>
    </row>
    <row r="249" ht="20" customHeight="1" spans="1:9">
      <c r="A249" s="64" t="s">
        <v>947</v>
      </c>
      <c r="B249" s="65" t="s">
        <v>548</v>
      </c>
      <c r="C249" s="65" t="s">
        <v>583</v>
      </c>
      <c r="D249" s="65" t="s">
        <v>0</v>
      </c>
      <c r="E249" s="64" t="s">
        <v>948</v>
      </c>
      <c r="F249" s="66">
        <f>SUM(F250:F251)</f>
        <v>155</v>
      </c>
      <c r="G249" s="66">
        <f>SUM(G250:G251)</f>
        <v>109</v>
      </c>
      <c r="H249" s="66">
        <f>SUM(H250:H251)</f>
        <v>264</v>
      </c>
      <c r="I249" s="70" t="s">
        <v>0</v>
      </c>
    </row>
    <row r="250" s="62" customFormat="1" ht="36" hidden="1" customHeight="1" spans="1:9">
      <c r="A250" s="67" t="s">
        <v>949</v>
      </c>
      <c r="B250" s="68" t="s">
        <v>0</v>
      </c>
      <c r="C250" s="68" t="s">
        <v>0</v>
      </c>
      <c r="D250" s="68" t="s">
        <v>551</v>
      </c>
      <c r="E250" s="67" t="s">
        <v>950</v>
      </c>
      <c r="F250" s="69">
        <v>0</v>
      </c>
      <c r="G250" s="69">
        <v>0</v>
      </c>
      <c r="H250" s="69">
        <f t="shared" si="3"/>
        <v>0</v>
      </c>
      <c r="I250" s="71" t="s">
        <v>0</v>
      </c>
    </row>
    <row r="251" ht="20" customHeight="1" spans="1:9">
      <c r="A251" s="64" t="s">
        <v>951</v>
      </c>
      <c r="B251" s="65" t="s">
        <v>0</v>
      </c>
      <c r="C251" s="65" t="s">
        <v>0</v>
      </c>
      <c r="D251" s="65" t="s">
        <v>583</v>
      </c>
      <c r="E251" s="64" t="s">
        <v>948</v>
      </c>
      <c r="F251" s="66">
        <v>155</v>
      </c>
      <c r="G251" s="66">
        <v>109</v>
      </c>
      <c r="H251" s="66">
        <f t="shared" si="3"/>
        <v>264</v>
      </c>
      <c r="I251" s="70" t="s">
        <v>0</v>
      </c>
    </row>
    <row r="252" s="62" customFormat="1" ht="36" hidden="1" customHeight="1" spans="1:9">
      <c r="A252" s="67" t="s">
        <v>952</v>
      </c>
      <c r="B252" s="68" t="s">
        <v>952</v>
      </c>
      <c r="C252" s="68" t="s">
        <v>0</v>
      </c>
      <c r="D252" s="68" t="s">
        <v>0</v>
      </c>
      <c r="E252" s="67" t="s">
        <v>953</v>
      </c>
      <c r="F252" s="69">
        <f>SUM(F253,F260,F263,F266,F272,F277,F279,F284,F290)</f>
        <v>0</v>
      </c>
      <c r="G252" s="69">
        <f>SUM(G253,G260,G263,G266,G272,G277,G279,G284,G290)</f>
        <v>0</v>
      </c>
      <c r="H252" s="69">
        <f>SUM(H253,H260,H263,H266,H272,H277,H279,H284,H290)</f>
        <v>0</v>
      </c>
      <c r="I252" s="71" t="s">
        <v>0</v>
      </c>
    </row>
    <row r="253" s="62" customFormat="1" ht="36" hidden="1" customHeight="1" spans="1:9">
      <c r="A253" s="67" t="s">
        <v>954</v>
      </c>
      <c r="B253" s="68" t="s">
        <v>952</v>
      </c>
      <c r="C253" s="68" t="s">
        <v>551</v>
      </c>
      <c r="D253" s="68" t="s">
        <v>0</v>
      </c>
      <c r="E253" s="67" t="s">
        <v>955</v>
      </c>
      <c r="F253" s="69">
        <f>SUM(F254:F259)</f>
        <v>0</v>
      </c>
      <c r="G253" s="69">
        <f>SUM(G254:G259)</f>
        <v>0</v>
      </c>
      <c r="H253" s="69">
        <f>SUM(H254:H259)</f>
        <v>0</v>
      </c>
      <c r="I253" s="71" t="s">
        <v>0</v>
      </c>
    </row>
    <row r="254" s="62" customFormat="1" ht="36" hidden="1" customHeight="1" spans="1:9">
      <c r="A254" s="67" t="s">
        <v>956</v>
      </c>
      <c r="B254" s="68" t="s">
        <v>0</v>
      </c>
      <c r="C254" s="68" t="s">
        <v>0</v>
      </c>
      <c r="D254" s="68" t="s">
        <v>551</v>
      </c>
      <c r="E254" s="67" t="s">
        <v>554</v>
      </c>
      <c r="F254" s="69">
        <v>0</v>
      </c>
      <c r="G254" s="69">
        <v>0</v>
      </c>
      <c r="H254" s="69">
        <f t="shared" si="3"/>
        <v>0</v>
      </c>
      <c r="I254" s="71" t="s">
        <v>0</v>
      </c>
    </row>
    <row r="255" s="62" customFormat="1" ht="36" hidden="1" customHeight="1" spans="1:9">
      <c r="A255" s="67" t="s">
        <v>957</v>
      </c>
      <c r="B255" s="68" t="s">
        <v>0</v>
      </c>
      <c r="C255" s="68" t="s">
        <v>0</v>
      </c>
      <c r="D255" s="68" t="s">
        <v>556</v>
      </c>
      <c r="E255" s="67" t="s">
        <v>557</v>
      </c>
      <c r="F255" s="69">
        <v>0</v>
      </c>
      <c r="G255" s="69">
        <v>0</v>
      </c>
      <c r="H255" s="69">
        <f t="shared" si="3"/>
        <v>0</v>
      </c>
      <c r="I255" s="71" t="s">
        <v>0</v>
      </c>
    </row>
    <row r="256" s="62" customFormat="1" ht="36" hidden="1" customHeight="1" spans="1:9">
      <c r="A256" s="67" t="s">
        <v>958</v>
      </c>
      <c r="B256" s="68" t="s">
        <v>0</v>
      </c>
      <c r="C256" s="68" t="s">
        <v>0</v>
      </c>
      <c r="D256" s="68" t="s">
        <v>559</v>
      </c>
      <c r="E256" s="67" t="s">
        <v>560</v>
      </c>
      <c r="F256" s="69">
        <v>0</v>
      </c>
      <c r="G256" s="69">
        <v>0</v>
      </c>
      <c r="H256" s="69">
        <f t="shared" si="3"/>
        <v>0</v>
      </c>
      <c r="I256" s="71" t="s">
        <v>0</v>
      </c>
    </row>
    <row r="257" s="62" customFormat="1" ht="36" hidden="1" customHeight="1" spans="1:9">
      <c r="A257" s="67" t="s">
        <v>959</v>
      </c>
      <c r="B257" s="68" t="s">
        <v>0</v>
      </c>
      <c r="C257" s="68" t="s">
        <v>0</v>
      </c>
      <c r="D257" s="68" t="s">
        <v>562</v>
      </c>
      <c r="E257" s="67" t="s">
        <v>832</v>
      </c>
      <c r="F257" s="69">
        <v>0</v>
      </c>
      <c r="G257" s="69">
        <v>0</v>
      </c>
      <c r="H257" s="69">
        <f t="shared" si="3"/>
        <v>0</v>
      </c>
      <c r="I257" s="71" t="s">
        <v>0</v>
      </c>
    </row>
    <row r="258" s="62" customFormat="1" ht="36" hidden="1" customHeight="1" spans="1:9">
      <c r="A258" s="67" t="s">
        <v>960</v>
      </c>
      <c r="B258" s="68" t="s">
        <v>0</v>
      </c>
      <c r="C258" s="68" t="s">
        <v>0</v>
      </c>
      <c r="D258" s="68" t="s">
        <v>580</v>
      </c>
      <c r="E258" s="67" t="s">
        <v>581</v>
      </c>
      <c r="F258" s="69">
        <v>0</v>
      </c>
      <c r="G258" s="69">
        <v>0</v>
      </c>
      <c r="H258" s="69">
        <f t="shared" si="3"/>
        <v>0</v>
      </c>
      <c r="I258" s="71" t="s">
        <v>0</v>
      </c>
    </row>
    <row r="259" s="62" customFormat="1" ht="36" hidden="1" customHeight="1" spans="1:9">
      <c r="A259" s="67" t="s">
        <v>961</v>
      </c>
      <c r="B259" s="68" t="s">
        <v>0</v>
      </c>
      <c r="C259" s="68" t="s">
        <v>0</v>
      </c>
      <c r="D259" s="68" t="s">
        <v>583</v>
      </c>
      <c r="E259" s="67" t="s">
        <v>962</v>
      </c>
      <c r="F259" s="69">
        <v>0</v>
      </c>
      <c r="G259" s="69">
        <v>0</v>
      </c>
      <c r="H259" s="69">
        <f t="shared" si="3"/>
        <v>0</v>
      </c>
      <c r="I259" s="71" t="s">
        <v>0</v>
      </c>
    </row>
    <row r="260" s="62" customFormat="1" ht="36" hidden="1" customHeight="1" spans="1:9">
      <c r="A260" s="67" t="s">
        <v>963</v>
      </c>
      <c r="B260" s="68" t="s">
        <v>952</v>
      </c>
      <c r="C260" s="68" t="s">
        <v>556</v>
      </c>
      <c r="D260" s="68" t="s">
        <v>0</v>
      </c>
      <c r="E260" s="67" t="s">
        <v>964</v>
      </c>
      <c r="F260" s="69">
        <f>SUM(F261:F262)</f>
        <v>0</v>
      </c>
      <c r="G260" s="69">
        <f>SUM(G261:G262)</f>
        <v>0</v>
      </c>
      <c r="H260" s="69">
        <f>SUM(H261:H262)</f>
        <v>0</v>
      </c>
      <c r="I260" s="71" t="s">
        <v>0</v>
      </c>
    </row>
    <row r="261" s="62" customFormat="1" ht="36" hidden="1" customHeight="1" spans="1:9">
      <c r="A261" s="67" t="s">
        <v>965</v>
      </c>
      <c r="B261" s="68" t="s">
        <v>0</v>
      </c>
      <c r="C261" s="68" t="s">
        <v>0</v>
      </c>
      <c r="D261" s="68" t="s">
        <v>551</v>
      </c>
      <c r="E261" s="67" t="s">
        <v>966</v>
      </c>
      <c r="F261" s="69">
        <v>0</v>
      </c>
      <c r="G261" s="69">
        <v>0</v>
      </c>
      <c r="H261" s="69">
        <f t="shared" si="3"/>
        <v>0</v>
      </c>
      <c r="I261" s="71" t="s">
        <v>0</v>
      </c>
    </row>
    <row r="262" s="62" customFormat="1" ht="36" hidden="1" customHeight="1" spans="1:9">
      <c r="A262" s="67" t="s">
        <v>967</v>
      </c>
      <c r="B262" s="68" t="s">
        <v>0</v>
      </c>
      <c r="C262" s="68" t="s">
        <v>0</v>
      </c>
      <c r="D262" s="68" t="s">
        <v>556</v>
      </c>
      <c r="E262" s="67" t="s">
        <v>968</v>
      </c>
      <c r="F262" s="69">
        <v>0</v>
      </c>
      <c r="G262" s="69">
        <v>0</v>
      </c>
      <c r="H262" s="69">
        <f t="shared" si="3"/>
        <v>0</v>
      </c>
      <c r="I262" s="71" t="s">
        <v>0</v>
      </c>
    </row>
    <row r="263" s="62" customFormat="1" ht="36" hidden="1" customHeight="1" spans="1:9">
      <c r="A263" s="67" t="s">
        <v>969</v>
      </c>
      <c r="B263" s="68" t="s">
        <v>952</v>
      </c>
      <c r="C263" s="68" t="s">
        <v>559</v>
      </c>
      <c r="D263" s="68" t="s">
        <v>0</v>
      </c>
      <c r="E263" s="67" t="s">
        <v>970</v>
      </c>
      <c r="F263" s="69">
        <f>SUM(F264:F265)</f>
        <v>0</v>
      </c>
      <c r="G263" s="69">
        <f>SUM(G264:G265)</f>
        <v>0</v>
      </c>
      <c r="H263" s="69">
        <f>SUM(H264:H265)</f>
        <v>0</v>
      </c>
      <c r="I263" s="71" t="s">
        <v>0</v>
      </c>
    </row>
    <row r="264" s="62" customFormat="1" ht="36" hidden="1" customHeight="1" spans="1:9">
      <c r="A264" s="67" t="s">
        <v>971</v>
      </c>
      <c r="B264" s="68" t="s">
        <v>0</v>
      </c>
      <c r="C264" s="68" t="s">
        <v>0</v>
      </c>
      <c r="D264" s="68" t="s">
        <v>562</v>
      </c>
      <c r="E264" s="67" t="s">
        <v>972</v>
      </c>
      <c r="F264" s="69">
        <v>0</v>
      </c>
      <c r="G264" s="69">
        <v>0</v>
      </c>
      <c r="H264" s="69">
        <f t="shared" si="3"/>
        <v>0</v>
      </c>
      <c r="I264" s="71" t="s">
        <v>0</v>
      </c>
    </row>
    <row r="265" s="62" customFormat="1" ht="36" hidden="1" customHeight="1" spans="1:9">
      <c r="A265" s="67" t="s">
        <v>973</v>
      </c>
      <c r="B265" s="68" t="s">
        <v>0</v>
      </c>
      <c r="C265" s="68" t="s">
        <v>0</v>
      </c>
      <c r="D265" s="68" t="s">
        <v>568</v>
      </c>
      <c r="E265" s="67" t="s">
        <v>970</v>
      </c>
      <c r="F265" s="69">
        <v>0</v>
      </c>
      <c r="G265" s="69">
        <v>0</v>
      </c>
      <c r="H265" s="69">
        <f t="shared" si="3"/>
        <v>0</v>
      </c>
      <c r="I265" s="71" t="s">
        <v>0</v>
      </c>
    </row>
    <row r="266" s="62" customFormat="1" ht="36" hidden="1" customHeight="1" spans="1:9">
      <c r="A266" s="67" t="s">
        <v>974</v>
      </c>
      <c r="B266" s="68" t="s">
        <v>952</v>
      </c>
      <c r="C266" s="68" t="s">
        <v>562</v>
      </c>
      <c r="D266" s="68" t="s">
        <v>0</v>
      </c>
      <c r="E266" s="67" t="s">
        <v>975</v>
      </c>
      <c r="F266" s="69">
        <f>SUM(F267:F271)</f>
        <v>0</v>
      </c>
      <c r="G266" s="69">
        <f>SUM(G267:G271)</f>
        <v>0</v>
      </c>
      <c r="H266" s="69">
        <f>SUM(H267:H271)</f>
        <v>0</v>
      </c>
      <c r="I266" s="71" t="s">
        <v>0</v>
      </c>
    </row>
    <row r="267" s="62" customFormat="1" ht="36" hidden="1" customHeight="1" spans="1:9">
      <c r="A267" s="67" t="s">
        <v>976</v>
      </c>
      <c r="B267" s="68" t="s">
        <v>0</v>
      </c>
      <c r="C267" s="68" t="s">
        <v>0</v>
      </c>
      <c r="D267" s="68" t="s">
        <v>551</v>
      </c>
      <c r="E267" s="67" t="s">
        <v>977</v>
      </c>
      <c r="F267" s="69">
        <v>0</v>
      </c>
      <c r="G267" s="69">
        <v>0</v>
      </c>
      <c r="H267" s="69">
        <f t="shared" ref="H267:H330" si="4">SUM(F267:G267)</f>
        <v>0</v>
      </c>
      <c r="I267" s="71" t="s">
        <v>0</v>
      </c>
    </row>
    <row r="268" s="62" customFormat="1" ht="36" hidden="1" customHeight="1" spans="1:9">
      <c r="A268" s="67" t="s">
        <v>978</v>
      </c>
      <c r="B268" s="68" t="s">
        <v>0</v>
      </c>
      <c r="C268" s="68" t="s">
        <v>0</v>
      </c>
      <c r="D268" s="68" t="s">
        <v>556</v>
      </c>
      <c r="E268" s="67" t="s">
        <v>979</v>
      </c>
      <c r="F268" s="69">
        <v>0</v>
      </c>
      <c r="G268" s="69">
        <v>0</v>
      </c>
      <c r="H268" s="69">
        <f t="shared" si="4"/>
        <v>0</v>
      </c>
      <c r="I268" s="71" t="s">
        <v>0</v>
      </c>
    </row>
    <row r="269" s="62" customFormat="1" ht="36" hidden="1" customHeight="1" spans="1:9">
      <c r="A269" s="67" t="s">
        <v>980</v>
      </c>
      <c r="B269" s="68" t="s">
        <v>0</v>
      </c>
      <c r="C269" s="68" t="s">
        <v>0</v>
      </c>
      <c r="D269" s="68" t="s">
        <v>559</v>
      </c>
      <c r="E269" s="67" t="s">
        <v>981</v>
      </c>
      <c r="F269" s="69">
        <v>0</v>
      </c>
      <c r="G269" s="69">
        <v>0</v>
      </c>
      <c r="H269" s="69">
        <f t="shared" si="4"/>
        <v>0</v>
      </c>
      <c r="I269" s="71" t="s">
        <v>0</v>
      </c>
    </row>
    <row r="270" s="62" customFormat="1" ht="36" hidden="1" customHeight="1" spans="1:9">
      <c r="A270" s="67" t="s">
        <v>982</v>
      </c>
      <c r="B270" s="68" t="s">
        <v>0</v>
      </c>
      <c r="C270" s="68" t="s">
        <v>0</v>
      </c>
      <c r="D270" s="68" t="s">
        <v>562</v>
      </c>
      <c r="E270" s="67" t="s">
        <v>983</v>
      </c>
      <c r="F270" s="69">
        <v>0</v>
      </c>
      <c r="G270" s="69">
        <v>0</v>
      </c>
      <c r="H270" s="69">
        <f t="shared" si="4"/>
        <v>0</v>
      </c>
      <c r="I270" s="71" t="s">
        <v>0</v>
      </c>
    </row>
    <row r="271" s="62" customFormat="1" ht="36" hidden="1" customHeight="1" spans="1:9">
      <c r="A271" s="67" t="s">
        <v>984</v>
      </c>
      <c r="B271" s="68" t="s">
        <v>0</v>
      </c>
      <c r="C271" s="68" t="s">
        <v>0</v>
      </c>
      <c r="D271" s="68" t="s">
        <v>583</v>
      </c>
      <c r="E271" s="67" t="s">
        <v>985</v>
      </c>
      <c r="F271" s="69">
        <v>0</v>
      </c>
      <c r="G271" s="69">
        <v>0</v>
      </c>
      <c r="H271" s="69">
        <f t="shared" si="4"/>
        <v>0</v>
      </c>
      <c r="I271" s="71" t="s">
        <v>0</v>
      </c>
    </row>
    <row r="272" s="62" customFormat="1" ht="36" hidden="1" customHeight="1" spans="1:9">
      <c r="A272" s="67" t="s">
        <v>986</v>
      </c>
      <c r="B272" s="68" t="s">
        <v>952</v>
      </c>
      <c r="C272" s="68" t="s">
        <v>565</v>
      </c>
      <c r="D272" s="68" t="s">
        <v>0</v>
      </c>
      <c r="E272" s="67" t="s">
        <v>987</v>
      </c>
      <c r="F272" s="69">
        <f>SUM(F273:F276)</f>
        <v>0</v>
      </c>
      <c r="G272" s="69">
        <f>SUM(G273:G276)</f>
        <v>0</v>
      </c>
      <c r="H272" s="69">
        <f>SUM(H273:H276)</f>
        <v>0</v>
      </c>
      <c r="I272" s="71" t="s">
        <v>0</v>
      </c>
    </row>
    <row r="273" s="62" customFormat="1" ht="36" hidden="1" customHeight="1" spans="1:9">
      <c r="A273" s="67" t="s">
        <v>988</v>
      </c>
      <c r="B273" s="68" t="s">
        <v>0</v>
      </c>
      <c r="C273" s="68" t="s">
        <v>0</v>
      </c>
      <c r="D273" s="68" t="s">
        <v>559</v>
      </c>
      <c r="E273" s="67" t="s">
        <v>989</v>
      </c>
      <c r="F273" s="69">
        <v>0</v>
      </c>
      <c r="G273" s="69">
        <v>0</v>
      </c>
      <c r="H273" s="69">
        <f t="shared" si="4"/>
        <v>0</v>
      </c>
      <c r="I273" s="71" t="s">
        <v>0</v>
      </c>
    </row>
    <row r="274" s="62" customFormat="1" ht="36" hidden="1" customHeight="1" spans="1:9">
      <c r="A274" s="67" t="s">
        <v>990</v>
      </c>
      <c r="B274" s="68" t="s">
        <v>0</v>
      </c>
      <c r="C274" s="68" t="s">
        <v>0</v>
      </c>
      <c r="D274" s="68" t="s">
        <v>562</v>
      </c>
      <c r="E274" s="67" t="s">
        <v>991</v>
      </c>
      <c r="F274" s="69">
        <v>0</v>
      </c>
      <c r="G274" s="69">
        <v>0</v>
      </c>
      <c r="H274" s="69">
        <f t="shared" si="4"/>
        <v>0</v>
      </c>
      <c r="I274" s="71" t="s">
        <v>0</v>
      </c>
    </row>
    <row r="275" s="62" customFormat="1" ht="36" hidden="1" customHeight="1" spans="1:9">
      <c r="A275" s="67" t="s">
        <v>992</v>
      </c>
      <c r="B275" s="68" t="s">
        <v>0</v>
      </c>
      <c r="C275" s="68" t="s">
        <v>0</v>
      </c>
      <c r="D275" s="68" t="s">
        <v>565</v>
      </c>
      <c r="E275" s="67" t="s">
        <v>993</v>
      </c>
      <c r="F275" s="69">
        <v>0</v>
      </c>
      <c r="G275" s="69">
        <v>0</v>
      </c>
      <c r="H275" s="69">
        <f t="shared" si="4"/>
        <v>0</v>
      </c>
      <c r="I275" s="71" t="s">
        <v>0</v>
      </c>
    </row>
    <row r="276" s="62" customFormat="1" ht="36" hidden="1" customHeight="1" spans="1:9">
      <c r="A276" s="67" t="s">
        <v>994</v>
      </c>
      <c r="B276" s="68" t="s">
        <v>0</v>
      </c>
      <c r="C276" s="68" t="s">
        <v>0</v>
      </c>
      <c r="D276" s="68" t="s">
        <v>583</v>
      </c>
      <c r="E276" s="67" t="s">
        <v>995</v>
      </c>
      <c r="F276" s="69">
        <v>0</v>
      </c>
      <c r="G276" s="69">
        <v>0</v>
      </c>
      <c r="H276" s="69">
        <f t="shared" si="4"/>
        <v>0</v>
      </c>
      <c r="I276" s="71" t="s">
        <v>0</v>
      </c>
    </row>
    <row r="277" s="62" customFormat="1" ht="36" hidden="1" customHeight="1" spans="1:9">
      <c r="A277" s="67" t="s">
        <v>996</v>
      </c>
      <c r="B277" s="68" t="s">
        <v>952</v>
      </c>
      <c r="C277" s="68" t="s">
        <v>568</v>
      </c>
      <c r="D277" s="68" t="s">
        <v>0</v>
      </c>
      <c r="E277" s="67" t="s">
        <v>997</v>
      </c>
      <c r="F277" s="69">
        <f>SUM(F278)</f>
        <v>0</v>
      </c>
      <c r="G277" s="69">
        <f>SUM(G278)</f>
        <v>0</v>
      </c>
      <c r="H277" s="69">
        <f>SUM(H278)</f>
        <v>0</v>
      </c>
      <c r="I277" s="71" t="s">
        <v>0</v>
      </c>
    </row>
    <row r="278" s="62" customFormat="1" ht="36" hidden="1" customHeight="1" spans="1:9">
      <c r="A278" s="67" t="s">
        <v>998</v>
      </c>
      <c r="B278" s="68" t="s">
        <v>0</v>
      </c>
      <c r="C278" s="68" t="s">
        <v>0</v>
      </c>
      <c r="D278" s="68" t="s">
        <v>551</v>
      </c>
      <c r="E278" s="67" t="s">
        <v>997</v>
      </c>
      <c r="F278" s="69">
        <v>0</v>
      </c>
      <c r="G278" s="69">
        <v>0</v>
      </c>
      <c r="H278" s="69">
        <f t="shared" si="4"/>
        <v>0</v>
      </c>
      <c r="I278" s="71" t="s">
        <v>0</v>
      </c>
    </row>
    <row r="279" s="62" customFormat="1" ht="36" hidden="1" customHeight="1" spans="1:9">
      <c r="A279" s="67" t="s">
        <v>999</v>
      </c>
      <c r="B279" s="68" t="s">
        <v>952</v>
      </c>
      <c r="C279" s="68" t="s">
        <v>571</v>
      </c>
      <c r="D279" s="68" t="s">
        <v>0</v>
      </c>
      <c r="E279" s="67" t="s">
        <v>1000</v>
      </c>
      <c r="F279" s="69">
        <f>SUM(F280:F283)</f>
        <v>0</v>
      </c>
      <c r="G279" s="69">
        <f>SUM(G280:G283)</f>
        <v>0</v>
      </c>
      <c r="H279" s="69">
        <f>SUM(H280:H283)</f>
        <v>0</v>
      </c>
      <c r="I279" s="71" t="s">
        <v>0</v>
      </c>
    </row>
    <row r="280" s="62" customFormat="1" ht="36" hidden="1" customHeight="1" spans="1:9">
      <c r="A280" s="67" t="s">
        <v>1001</v>
      </c>
      <c r="B280" s="68" t="s">
        <v>0</v>
      </c>
      <c r="C280" s="68" t="s">
        <v>0</v>
      </c>
      <c r="D280" s="68" t="s">
        <v>551</v>
      </c>
      <c r="E280" s="67" t="s">
        <v>1002</v>
      </c>
      <c r="F280" s="69">
        <v>0</v>
      </c>
      <c r="G280" s="69">
        <v>0</v>
      </c>
      <c r="H280" s="69">
        <f t="shared" si="4"/>
        <v>0</v>
      </c>
      <c r="I280" s="71" t="s">
        <v>0</v>
      </c>
    </row>
    <row r="281" s="62" customFormat="1" ht="36" hidden="1" customHeight="1" spans="1:9">
      <c r="A281" s="67" t="s">
        <v>1003</v>
      </c>
      <c r="B281" s="68" t="s">
        <v>0</v>
      </c>
      <c r="C281" s="68" t="s">
        <v>0</v>
      </c>
      <c r="D281" s="68" t="s">
        <v>556</v>
      </c>
      <c r="E281" s="67" t="s">
        <v>1004</v>
      </c>
      <c r="F281" s="69">
        <v>0</v>
      </c>
      <c r="G281" s="69">
        <v>0</v>
      </c>
      <c r="H281" s="69">
        <f t="shared" si="4"/>
        <v>0</v>
      </c>
      <c r="I281" s="71" t="s">
        <v>0</v>
      </c>
    </row>
    <row r="282" s="62" customFormat="1" ht="36" hidden="1" customHeight="1" spans="1:9">
      <c r="A282" s="67" t="s">
        <v>1005</v>
      </c>
      <c r="B282" s="68" t="s">
        <v>0</v>
      </c>
      <c r="C282" s="68" t="s">
        <v>0</v>
      </c>
      <c r="D282" s="68" t="s">
        <v>559</v>
      </c>
      <c r="E282" s="67" t="s">
        <v>1006</v>
      </c>
      <c r="F282" s="69">
        <v>0</v>
      </c>
      <c r="G282" s="69">
        <v>0</v>
      </c>
      <c r="H282" s="69">
        <f t="shared" si="4"/>
        <v>0</v>
      </c>
      <c r="I282" s="71" t="s">
        <v>0</v>
      </c>
    </row>
    <row r="283" s="62" customFormat="1" ht="36" hidden="1" customHeight="1" spans="1:9">
      <c r="A283" s="67" t="s">
        <v>1007</v>
      </c>
      <c r="B283" s="68" t="s">
        <v>0</v>
      </c>
      <c r="C283" s="68" t="s">
        <v>0</v>
      </c>
      <c r="D283" s="68" t="s">
        <v>583</v>
      </c>
      <c r="E283" s="67" t="s">
        <v>1008</v>
      </c>
      <c r="F283" s="69">
        <v>0</v>
      </c>
      <c r="G283" s="69">
        <v>0</v>
      </c>
      <c r="H283" s="69">
        <f t="shared" si="4"/>
        <v>0</v>
      </c>
      <c r="I283" s="71" t="s">
        <v>0</v>
      </c>
    </row>
    <row r="284" s="62" customFormat="1" ht="36" hidden="1" customHeight="1" spans="1:9">
      <c r="A284" s="67" t="s">
        <v>1009</v>
      </c>
      <c r="B284" s="68" t="s">
        <v>952</v>
      </c>
      <c r="C284" s="68" t="s">
        <v>574</v>
      </c>
      <c r="D284" s="68" t="s">
        <v>0</v>
      </c>
      <c r="E284" s="67" t="s">
        <v>1010</v>
      </c>
      <c r="F284" s="69">
        <f>SUM(F285:F289)</f>
        <v>0</v>
      </c>
      <c r="G284" s="69">
        <f>SUM(G285:G289)</f>
        <v>0</v>
      </c>
      <c r="H284" s="69">
        <f>SUM(H285:H289)</f>
        <v>0</v>
      </c>
      <c r="I284" s="71" t="s">
        <v>0</v>
      </c>
    </row>
    <row r="285" s="62" customFormat="1" ht="36" hidden="1" customHeight="1" spans="1:9">
      <c r="A285" s="67" t="s">
        <v>1011</v>
      </c>
      <c r="B285" s="68" t="s">
        <v>0</v>
      </c>
      <c r="C285" s="68" t="s">
        <v>0</v>
      </c>
      <c r="D285" s="68" t="s">
        <v>551</v>
      </c>
      <c r="E285" s="67" t="s">
        <v>554</v>
      </c>
      <c r="F285" s="69">
        <v>0</v>
      </c>
      <c r="G285" s="69">
        <v>0</v>
      </c>
      <c r="H285" s="69">
        <f t="shared" si="4"/>
        <v>0</v>
      </c>
      <c r="I285" s="71" t="s">
        <v>0</v>
      </c>
    </row>
    <row r="286" s="62" customFormat="1" ht="36" hidden="1" customHeight="1" spans="1:9">
      <c r="A286" s="67" t="s">
        <v>1012</v>
      </c>
      <c r="B286" s="68" t="s">
        <v>0</v>
      </c>
      <c r="C286" s="68" t="s">
        <v>0</v>
      </c>
      <c r="D286" s="68" t="s">
        <v>556</v>
      </c>
      <c r="E286" s="67" t="s">
        <v>557</v>
      </c>
      <c r="F286" s="69">
        <v>0</v>
      </c>
      <c r="G286" s="69">
        <v>0</v>
      </c>
      <c r="H286" s="69">
        <f t="shared" si="4"/>
        <v>0</v>
      </c>
      <c r="I286" s="71" t="s">
        <v>0</v>
      </c>
    </row>
    <row r="287" s="62" customFormat="1" ht="36" hidden="1" customHeight="1" spans="1:9">
      <c r="A287" s="67" t="s">
        <v>1013</v>
      </c>
      <c r="B287" s="68" t="s">
        <v>0</v>
      </c>
      <c r="C287" s="68" t="s">
        <v>0</v>
      </c>
      <c r="D287" s="68" t="s">
        <v>559</v>
      </c>
      <c r="E287" s="67" t="s">
        <v>560</v>
      </c>
      <c r="F287" s="69">
        <v>0</v>
      </c>
      <c r="G287" s="69">
        <v>0</v>
      </c>
      <c r="H287" s="69">
        <f t="shared" si="4"/>
        <v>0</v>
      </c>
      <c r="I287" s="71" t="s">
        <v>0</v>
      </c>
    </row>
    <row r="288" s="62" customFormat="1" ht="36" hidden="1" customHeight="1" spans="1:9">
      <c r="A288" s="67" t="s">
        <v>1014</v>
      </c>
      <c r="B288" s="68" t="s">
        <v>0</v>
      </c>
      <c r="C288" s="68" t="s">
        <v>0</v>
      </c>
      <c r="D288" s="68" t="s">
        <v>580</v>
      </c>
      <c r="E288" s="67" t="s">
        <v>581</v>
      </c>
      <c r="F288" s="69">
        <v>0</v>
      </c>
      <c r="G288" s="69">
        <v>0</v>
      </c>
      <c r="H288" s="69">
        <f t="shared" si="4"/>
        <v>0</v>
      </c>
      <c r="I288" s="71" t="s">
        <v>0</v>
      </c>
    </row>
    <row r="289" s="62" customFormat="1" ht="36" hidden="1" customHeight="1" spans="1:9">
      <c r="A289" s="67" t="s">
        <v>1015</v>
      </c>
      <c r="B289" s="68" t="s">
        <v>0</v>
      </c>
      <c r="C289" s="68" t="s">
        <v>0</v>
      </c>
      <c r="D289" s="68" t="s">
        <v>583</v>
      </c>
      <c r="E289" s="67" t="s">
        <v>1016</v>
      </c>
      <c r="F289" s="69">
        <v>0</v>
      </c>
      <c r="G289" s="69">
        <v>0</v>
      </c>
      <c r="H289" s="69">
        <f t="shared" si="4"/>
        <v>0</v>
      </c>
      <c r="I289" s="71" t="s">
        <v>0</v>
      </c>
    </row>
    <row r="290" s="62" customFormat="1" ht="36" hidden="1" customHeight="1" spans="1:9">
      <c r="A290" s="67" t="s">
        <v>1017</v>
      </c>
      <c r="B290" s="68" t="s">
        <v>952</v>
      </c>
      <c r="C290" s="68" t="s">
        <v>583</v>
      </c>
      <c r="D290" s="68" t="s">
        <v>0</v>
      </c>
      <c r="E290" s="67" t="s">
        <v>1018</v>
      </c>
      <c r="F290" s="69">
        <f>SUM(F291)</f>
        <v>0</v>
      </c>
      <c r="G290" s="69">
        <f>SUM(G291)</f>
        <v>0</v>
      </c>
      <c r="H290" s="69">
        <f>SUM(H291)</f>
        <v>0</v>
      </c>
      <c r="I290" s="71" t="s">
        <v>0</v>
      </c>
    </row>
    <row r="291" s="62" customFormat="1" ht="36" hidden="1" customHeight="1" spans="1:9">
      <c r="A291" s="67" t="s">
        <v>1019</v>
      </c>
      <c r="B291" s="68" t="s">
        <v>0</v>
      </c>
      <c r="C291" s="68" t="s">
        <v>0</v>
      </c>
      <c r="D291" s="68" t="s">
        <v>583</v>
      </c>
      <c r="E291" s="67" t="s">
        <v>1018</v>
      </c>
      <c r="F291" s="69">
        <v>0</v>
      </c>
      <c r="G291" s="69">
        <v>0</v>
      </c>
      <c r="H291" s="69">
        <f t="shared" si="4"/>
        <v>0</v>
      </c>
      <c r="I291" s="71" t="s">
        <v>0</v>
      </c>
    </row>
    <row r="292" ht="20" customHeight="1" spans="1:9">
      <c r="A292" s="64" t="s">
        <v>1020</v>
      </c>
      <c r="B292" s="65" t="s">
        <v>1020</v>
      </c>
      <c r="C292" s="65" t="s">
        <v>0</v>
      </c>
      <c r="D292" s="65" t="s">
        <v>0</v>
      </c>
      <c r="E292" s="64" t="s">
        <v>1021</v>
      </c>
      <c r="F292" s="66">
        <f>SUM(F293,F297,F299,F301,F309)</f>
        <v>4</v>
      </c>
      <c r="G292" s="66">
        <f>SUM(G293,G297,G299,G301,G309)</f>
        <v>609</v>
      </c>
      <c r="H292" s="66">
        <f>SUM(H293,H297,H299,H301,H309)</f>
        <v>613</v>
      </c>
      <c r="I292" s="70" t="s">
        <v>0</v>
      </c>
    </row>
    <row r="293" s="62" customFormat="1" ht="36" hidden="1" customHeight="1" spans="1:9">
      <c r="A293" s="67" t="s">
        <v>1022</v>
      </c>
      <c r="B293" s="68" t="s">
        <v>1020</v>
      </c>
      <c r="C293" s="68" t="s">
        <v>551</v>
      </c>
      <c r="D293" s="68" t="s">
        <v>0</v>
      </c>
      <c r="E293" s="67" t="s">
        <v>1023</v>
      </c>
      <c r="F293" s="69">
        <f>SUM(F294:F296)</f>
        <v>0</v>
      </c>
      <c r="G293" s="69">
        <f>SUM(G294:G296)</f>
        <v>0</v>
      </c>
      <c r="H293" s="69">
        <f>SUM(H294:H296)</f>
        <v>0</v>
      </c>
      <c r="I293" s="71" t="s">
        <v>0</v>
      </c>
    </row>
    <row r="294" s="62" customFormat="1" ht="36" hidden="1" customHeight="1" spans="1:9">
      <c r="A294" s="67" t="s">
        <v>1024</v>
      </c>
      <c r="B294" s="68" t="s">
        <v>0</v>
      </c>
      <c r="C294" s="68" t="s">
        <v>0</v>
      </c>
      <c r="D294" s="68" t="s">
        <v>551</v>
      </c>
      <c r="E294" s="67" t="s">
        <v>1025</v>
      </c>
      <c r="F294" s="69">
        <v>0</v>
      </c>
      <c r="G294" s="69">
        <v>0</v>
      </c>
      <c r="H294" s="69">
        <f t="shared" si="4"/>
        <v>0</v>
      </c>
      <c r="I294" s="71" t="s">
        <v>0</v>
      </c>
    </row>
    <row r="295" s="62" customFormat="1" ht="36" hidden="1" customHeight="1" spans="1:9">
      <c r="A295" s="67" t="s">
        <v>1026</v>
      </c>
      <c r="B295" s="68" t="s">
        <v>0</v>
      </c>
      <c r="C295" s="68" t="s">
        <v>0</v>
      </c>
      <c r="D295" s="68" t="s">
        <v>556</v>
      </c>
      <c r="E295" s="67" t="s">
        <v>1027</v>
      </c>
      <c r="F295" s="69">
        <v>0</v>
      </c>
      <c r="G295" s="69">
        <v>0</v>
      </c>
      <c r="H295" s="69">
        <f t="shared" si="4"/>
        <v>0</v>
      </c>
      <c r="I295" s="71" t="s">
        <v>0</v>
      </c>
    </row>
    <row r="296" s="62" customFormat="1" ht="36" hidden="1" customHeight="1" spans="1:9">
      <c r="A296" s="67" t="s">
        <v>1028</v>
      </c>
      <c r="B296" s="68" t="s">
        <v>0</v>
      </c>
      <c r="C296" s="68" t="s">
        <v>0</v>
      </c>
      <c r="D296" s="68" t="s">
        <v>583</v>
      </c>
      <c r="E296" s="67" t="s">
        <v>1029</v>
      </c>
      <c r="F296" s="69">
        <v>0</v>
      </c>
      <c r="G296" s="69">
        <v>0</v>
      </c>
      <c r="H296" s="69">
        <f t="shared" si="4"/>
        <v>0</v>
      </c>
      <c r="I296" s="71" t="s">
        <v>0</v>
      </c>
    </row>
    <row r="297" s="62" customFormat="1" ht="36" hidden="1" customHeight="1" spans="1:9">
      <c r="A297" s="67" t="s">
        <v>1030</v>
      </c>
      <c r="B297" s="68" t="s">
        <v>1020</v>
      </c>
      <c r="C297" s="68" t="s">
        <v>562</v>
      </c>
      <c r="D297" s="68" t="s">
        <v>0</v>
      </c>
      <c r="E297" s="67" t="s">
        <v>1031</v>
      </c>
      <c r="F297" s="69">
        <f>SUM(F298)</f>
        <v>0</v>
      </c>
      <c r="G297" s="69">
        <f>SUM(G298)</f>
        <v>0</v>
      </c>
      <c r="H297" s="69">
        <f>SUM(H298)</f>
        <v>0</v>
      </c>
      <c r="I297" s="71" t="s">
        <v>0</v>
      </c>
    </row>
    <row r="298" s="62" customFormat="1" ht="36" hidden="1" customHeight="1" spans="1:9">
      <c r="A298" s="67" t="s">
        <v>1032</v>
      </c>
      <c r="B298" s="68" t="s">
        <v>0</v>
      </c>
      <c r="C298" s="68" t="s">
        <v>0</v>
      </c>
      <c r="D298" s="68" t="s">
        <v>551</v>
      </c>
      <c r="E298" s="67" t="s">
        <v>1031</v>
      </c>
      <c r="F298" s="69">
        <v>0</v>
      </c>
      <c r="G298" s="69">
        <v>0</v>
      </c>
      <c r="H298" s="69">
        <f t="shared" si="4"/>
        <v>0</v>
      </c>
      <c r="I298" s="71" t="s">
        <v>0</v>
      </c>
    </row>
    <row r="299" s="62" customFormat="1" ht="36" hidden="1" customHeight="1" spans="1:9">
      <c r="A299" s="67" t="s">
        <v>1033</v>
      </c>
      <c r="B299" s="68" t="s">
        <v>1020</v>
      </c>
      <c r="C299" s="68" t="s">
        <v>565</v>
      </c>
      <c r="D299" s="68" t="s">
        <v>0</v>
      </c>
      <c r="E299" s="67" t="s">
        <v>1034</v>
      </c>
      <c r="F299" s="69">
        <f>SUM(F300)</f>
        <v>0</v>
      </c>
      <c r="G299" s="69">
        <f>SUM(G300)</f>
        <v>0</v>
      </c>
      <c r="H299" s="69">
        <f>SUM(H300)</f>
        <v>0</v>
      </c>
      <c r="I299" s="71" t="s">
        <v>0</v>
      </c>
    </row>
    <row r="300" s="62" customFormat="1" ht="36" hidden="1" customHeight="1" spans="1:9">
      <c r="A300" s="67" t="s">
        <v>1035</v>
      </c>
      <c r="B300" s="68" t="s">
        <v>0</v>
      </c>
      <c r="C300" s="68" t="s">
        <v>0</v>
      </c>
      <c r="D300" s="68" t="s">
        <v>551</v>
      </c>
      <c r="E300" s="67" t="s">
        <v>1034</v>
      </c>
      <c r="F300" s="69">
        <v>0</v>
      </c>
      <c r="G300" s="69">
        <v>0</v>
      </c>
      <c r="H300" s="69">
        <f t="shared" si="4"/>
        <v>0</v>
      </c>
      <c r="I300" s="71" t="s">
        <v>0</v>
      </c>
    </row>
    <row r="301" ht="20" customHeight="1" spans="1:9">
      <c r="A301" s="64" t="s">
        <v>1036</v>
      </c>
      <c r="B301" s="65" t="s">
        <v>1020</v>
      </c>
      <c r="C301" s="65" t="s">
        <v>568</v>
      </c>
      <c r="D301" s="65" t="s">
        <v>0</v>
      </c>
      <c r="E301" s="64" t="s">
        <v>1037</v>
      </c>
      <c r="F301" s="66">
        <f>SUM(F302:F308)</f>
        <v>4</v>
      </c>
      <c r="G301" s="66">
        <f>SUM(G302:G308)</f>
        <v>609</v>
      </c>
      <c r="H301" s="66">
        <f>SUM(H302:H308)</f>
        <v>613</v>
      </c>
      <c r="I301" s="70" t="s">
        <v>0</v>
      </c>
    </row>
    <row r="302" s="62" customFormat="1" ht="36" hidden="1" customHeight="1" spans="1:9">
      <c r="A302" s="67" t="s">
        <v>1038</v>
      </c>
      <c r="B302" s="68" t="s">
        <v>0</v>
      </c>
      <c r="C302" s="68" t="s">
        <v>0</v>
      </c>
      <c r="D302" s="68" t="s">
        <v>551</v>
      </c>
      <c r="E302" s="67" t="s">
        <v>1039</v>
      </c>
      <c r="F302" s="69">
        <v>0</v>
      </c>
      <c r="G302" s="69">
        <v>0</v>
      </c>
      <c r="H302" s="69">
        <f t="shared" si="4"/>
        <v>0</v>
      </c>
      <c r="I302" s="71" t="s">
        <v>0</v>
      </c>
    </row>
    <row r="303" s="62" customFormat="1" ht="36" hidden="1" customHeight="1" spans="1:9">
      <c r="A303" s="67" t="s">
        <v>1040</v>
      </c>
      <c r="B303" s="68" t="s">
        <v>0</v>
      </c>
      <c r="C303" s="68" t="s">
        <v>0</v>
      </c>
      <c r="D303" s="68" t="s">
        <v>556</v>
      </c>
      <c r="E303" s="67" t="s">
        <v>1041</v>
      </c>
      <c r="F303" s="69">
        <v>0</v>
      </c>
      <c r="G303" s="69">
        <v>0</v>
      </c>
      <c r="H303" s="69">
        <f t="shared" si="4"/>
        <v>0</v>
      </c>
      <c r="I303" s="71" t="s">
        <v>0</v>
      </c>
    </row>
    <row r="304" s="62" customFormat="1" ht="36" hidden="1" customHeight="1" spans="1:9">
      <c r="A304" s="67" t="s">
        <v>1042</v>
      </c>
      <c r="B304" s="68" t="s">
        <v>0</v>
      </c>
      <c r="C304" s="68" t="s">
        <v>0</v>
      </c>
      <c r="D304" s="68" t="s">
        <v>559</v>
      </c>
      <c r="E304" s="67" t="s">
        <v>1043</v>
      </c>
      <c r="F304" s="69">
        <v>0</v>
      </c>
      <c r="G304" s="69">
        <v>0</v>
      </c>
      <c r="H304" s="69">
        <f t="shared" si="4"/>
        <v>0</v>
      </c>
      <c r="I304" s="71" t="s">
        <v>0</v>
      </c>
    </row>
    <row r="305" s="62" customFormat="1" ht="36" hidden="1" customHeight="1" spans="1:9">
      <c r="A305" s="67" t="s">
        <v>1044</v>
      </c>
      <c r="B305" s="68" t="s">
        <v>0</v>
      </c>
      <c r="C305" s="68" t="s">
        <v>0</v>
      </c>
      <c r="D305" s="68" t="s">
        <v>562</v>
      </c>
      <c r="E305" s="67" t="s">
        <v>1045</v>
      </c>
      <c r="F305" s="69">
        <v>0</v>
      </c>
      <c r="G305" s="69">
        <v>0</v>
      </c>
      <c r="H305" s="69">
        <f t="shared" si="4"/>
        <v>0</v>
      </c>
      <c r="I305" s="71" t="s">
        <v>0</v>
      </c>
    </row>
    <row r="306" s="62" customFormat="1" ht="36" hidden="1" customHeight="1" spans="1:9">
      <c r="A306" s="67" t="s">
        <v>1046</v>
      </c>
      <c r="B306" s="68" t="s">
        <v>0</v>
      </c>
      <c r="C306" s="68" t="s">
        <v>0</v>
      </c>
      <c r="D306" s="68" t="s">
        <v>571</v>
      </c>
      <c r="E306" s="67" t="s">
        <v>1047</v>
      </c>
      <c r="F306" s="69">
        <v>0</v>
      </c>
      <c r="G306" s="69">
        <v>0</v>
      </c>
      <c r="H306" s="69">
        <f t="shared" si="4"/>
        <v>0</v>
      </c>
      <c r="I306" s="71" t="s">
        <v>0</v>
      </c>
    </row>
    <row r="307" s="62" customFormat="1" ht="36" hidden="1" customHeight="1" spans="1:9">
      <c r="A307" s="67" t="s">
        <v>1048</v>
      </c>
      <c r="B307" s="68" t="s">
        <v>0</v>
      </c>
      <c r="C307" s="68" t="s">
        <v>0</v>
      </c>
      <c r="D307" s="68" t="s">
        <v>574</v>
      </c>
      <c r="E307" s="67" t="s">
        <v>1049</v>
      </c>
      <c r="F307" s="69">
        <v>0</v>
      </c>
      <c r="G307" s="69">
        <v>0</v>
      </c>
      <c r="H307" s="69">
        <f t="shared" si="4"/>
        <v>0</v>
      </c>
      <c r="I307" s="71" t="s">
        <v>0</v>
      </c>
    </row>
    <row r="308" ht="20" customHeight="1" spans="1:9">
      <c r="A308" s="64" t="s">
        <v>1050</v>
      </c>
      <c r="B308" s="65" t="s">
        <v>0</v>
      </c>
      <c r="C308" s="65" t="s">
        <v>0</v>
      </c>
      <c r="D308" s="65" t="s">
        <v>583</v>
      </c>
      <c r="E308" s="64" t="s">
        <v>1051</v>
      </c>
      <c r="F308" s="66">
        <v>4</v>
      </c>
      <c r="G308" s="66">
        <v>609</v>
      </c>
      <c r="H308" s="66">
        <f t="shared" si="4"/>
        <v>613</v>
      </c>
      <c r="I308" s="70" t="s">
        <v>0</v>
      </c>
    </row>
    <row r="309" s="62" customFormat="1" ht="36" hidden="1" customHeight="1" spans="1:9">
      <c r="A309" s="67" t="s">
        <v>1052</v>
      </c>
      <c r="B309" s="68" t="s">
        <v>1020</v>
      </c>
      <c r="C309" s="68" t="s">
        <v>583</v>
      </c>
      <c r="D309" s="68" t="s">
        <v>0</v>
      </c>
      <c r="E309" s="67" t="s">
        <v>1053</v>
      </c>
      <c r="F309" s="69">
        <f>SUM(F310)</f>
        <v>0</v>
      </c>
      <c r="G309" s="69">
        <f>SUM(G310)</f>
        <v>0</v>
      </c>
      <c r="H309" s="69">
        <f>SUM(H310)</f>
        <v>0</v>
      </c>
      <c r="I309" s="71" t="s">
        <v>0</v>
      </c>
    </row>
    <row r="310" s="62" customFormat="1" ht="36" hidden="1" customHeight="1" spans="1:9">
      <c r="A310" s="67" t="s">
        <v>1054</v>
      </c>
      <c r="B310" s="68" t="s">
        <v>0</v>
      </c>
      <c r="C310" s="68" t="s">
        <v>0</v>
      </c>
      <c r="D310" s="68" t="s">
        <v>583</v>
      </c>
      <c r="E310" s="67" t="s">
        <v>1053</v>
      </c>
      <c r="F310" s="69">
        <v>0</v>
      </c>
      <c r="G310" s="69">
        <v>0</v>
      </c>
      <c r="H310" s="69">
        <f t="shared" si="4"/>
        <v>0</v>
      </c>
      <c r="I310" s="71" t="s">
        <v>0</v>
      </c>
    </row>
    <row r="311" ht="20" customHeight="1" spans="1:9">
      <c r="A311" s="64" t="s">
        <v>1055</v>
      </c>
      <c r="B311" s="65" t="s">
        <v>1055</v>
      </c>
      <c r="C311" s="65" t="s">
        <v>0</v>
      </c>
      <c r="D311" s="65" t="s">
        <v>0</v>
      </c>
      <c r="E311" s="64" t="s">
        <v>1056</v>
      </c>
      <c r="F311" s="66">
        <f>SUM(F312,F315,F326,F333,F341,F350,F364,F374,F384,F392,F398)</f>
        <v>7675</v>
      </c>
      <c r="G311" s="66">
        <f>SUM(G312,G315,G326,G333,G341,G350,G364,G374,G384,G392,G398)</f>
        <v>1576</v>
      </c>
      <c r="H311" s="66">
        <f>SUM(H312,H315,H326,H333,H341,H350,H364,H374,H384,H392,H398)</f>
        <v>9251</v>
      </c>
      <c r="I311" s="70" t="s">
        <v>0</v>
      </c>
    </row>
    <row r="312" ht="20" customHeight="1" spans="1:9">
      <c r="A312" s="64" t="s">
        <v>1057</v>
      </c>
      <c r="B312" s="65" t="s">
        <v>1055</v>
      </c>
      <c r="C312" s="65" t="s">
        <v>551</v>
      </c>
      <c r="D312" s="65" t="s">
        <v>0</v>
      </c>
      <c r="E312" s="64" t="s">
        <v>1058</v>
      </c>
      <c r="F312" s="66">
        <f>SUM(F313:F314)</f>
        <v>236</v>
      </c>
      <c r="G312" s="66">
        <f>SUM(G313:G314)</f>
        <v>-21</v>
      </c>
      <c r="H312" s="66">
        <f>SUM(H313:H314)</f>
        <v>215</v>
      </c>
      <c r="I312" s="70" t="s">
        <v>0</v>
      </c>
    </row>
    <row r="313" ht="20" customHeight="1" spans="1:9">
      <c r="A313" s="64" t="s">
        <v>1059</v>
      </c>
      <c r="B313" s="65" t="s">
        <v>0</v>
      </c>
      <c r="C313" s="65" t="s">
        <v>0</v>
      </c>
      <c r="D313" s="65" t="s">
        <v>551</v>
      </c>
      <c r="E313" s="64" t="s">
        <v>1058</v>
      </c>
      <c r="F313" s="66">
        <v>236</v>
      </c>
      <c r="G313" s="66">
        <v>-21</v>
      </c>
      <c r="H313" s="66">
        <f t="shared" si="4"/>
        <v>215</v>
      </c>
      <c r="I313" s="70" t="s">
        <v>0</v>
      </c>
    </row>
    <row r="314" s="62" customFormat="1" ht="36" hidden="1" customHeight="1" spans="1:9">
      <c r="A314" s="67" t="s">
        <v>1060</v>
      </c>
      <c r="B314" s="68" t="s">
        <v>0</v>
      </c>
      <c r="C314" s="68" t="s">
        <v>0</v>
      </c>
      <c r="D314" s="68" t="s">
        <v>583</v>
      </c>
      <c r="E314" s="67" t="s">
        <v>1061</v>
      </c>
      <c r="F314" s="69">
        <v>0</v>
      </c>
      <c r="G314" s="69">
        <v>0</v>
      </c>
      <c r="H314" s="69">
        <f t="shared" si="4"/>
        <v>0</v>
      </c>
      <c r="I314" s="71" t="s">
        <v>0</v>
      </c>
    </row>
    <row r="315" ht="20" customHeight="1" spans="1:9">
      <c r="A315" s="64" t="s">
        <v>1062</v>
      </c>
      <c r="B315" s="65" t="s">
        <v>1055</v>
      </c>
      <c r="C315" s="65" t="s">
        <v>556</v>
      </c>
      <c r="D315" s="65" t="s">
        <v>0</v>
      </c>
      <c r="E315" s="64" t="s">
        <v>1063</v>
      </c>
      <c r="F315" s="66">
        <f>SUM(F316:F325)</f>
        <v>6851</v>
      </c>
      <c r="G315" s="66">
        <f>SUM(G316:G325)</f>
        <v>1502</v>
      </c>
      <c r="H315" s="66">
        <f>SUM(H316:H325)</f>
        <v>8353</v>
      </c>
      <c r="I315" s="70" t="s">
        <v>0</v>
      </c>
    </row>
    <row r="316" ht="20" customHeight="1" spans="1:9">
      <c r="A316" s="64" t="s">
        <v>1064</v>
      </c>
      <c r="B316" s="65" t="s">
        <v>0</v>
      </c>
      <c r="C316" s="65" t="s">
        <v>0</v>
      </c>
      <c r="D316" s="65" t="s">
        <v>551</v>
      </c>
      <c r="E316" s="64" t="s">
        <v>554</v>
      </c>
      <c r="F316" s="66">
        <v>6845</v>
      </c>
      <c r="G316" s="66">
        <v>686</v>
      </c>
      <c r="H316" s="66">
        <f t="shared" si="4"/>
        <v>7531</v>
      </c>
      <c r="I316" s="70" t="s">
        <v>0</v>
      </c>
    </row>
    <row r="317" s="62" customFormat="1" ht="36" hidden="1" customHeight="1" spans="1:9">
      <c r="A317" s="67" t="s">
        <v>1065</v>
      </c>
      <c r="B317" s="68" t="s">
        <v>0</v>
      </c>
      <c r="C317" s="68" t="s">
        <v>0</v>
      </c>
      <c r="D317" s="68" t="s">
        <v>556</v>
      </c>
      <c r="E317" s="67" t="s">
        <v>557</v>
      </c>
      <c r="F317" s="69">
        <v>0</v>
      </c>
      <c r="G317" s="69">
        <v>0</v>
      </c>
      <c r="H317" s="69">
        <f t="shared" si="4"/>
        <v>0</v>
      </c>
      <c r="I317" s="71" t="s">
        <v>0</v>
      </c>
    </row>
    <row r="318" s="62" customFormat="1" ht="36" hidden="1" customHeight="1" spans="1:9">
      <c r="A318" s="67" t="s">
        <v>1066</v>
      </c>
      <c r="B318" s="68" t="s">
        <v>0</v>
      </c>
      <c r="C318" s="68" t="s">
        <v>0</v>
      </c>
      <c r="D318" s="68" t="s">
        <v>559</v>
      </c>
      <c r="E318" s="67" t="s">
        <v>560</v>
      </c>
      <c r="F318" s="69">
        <v>0</v>
      </c>
      <c r="G318" s="69">
        <v>0</v>
      </c>
      <c r="H318" s="69">
        <f t="shared" si="4"/>
        <v>0</v>
      </c>
      <c r="I318" s="71" t="s">
        <v>0</v>
      </c>
    </row>
    <row r="319" s="62" customFormat="1" ht="36" hidden="1" customHeight="1" spans="1:9">
      <c r="A319" s="67" t="s">
        <v>1067</v>
      </c>
      <c r="B319" s="68" t="s">
        <v>0</v>
      </c>
      <c r="C319" s="68" t="s">
        <v>0</v>
      </c>
      <c r="D319" s="68" t="s">
        <v>1068</v>
      </c>
      <c r="E319" s="67" t="s">
        <v>663</v>
      </c>
      <c r="F319" s="69">
        <v>0</v>
      </c>
      <c r="G319" s="69">
        <v>0</v>
      </c>
      <c r="H319" s="69">
        <f t="shared" si="4"/>
        <v>0</v>
      </c>
      <c r="I319" s="71" t="s">
        <v>0</v>
      </c>
    </row>
    <row r="320" s="62" customFormat="1" ht="36" hidden="1" customHeight="1" spans="1:9">
      <c r="A320" s="67" t="s">
        <v>1069</v>
      </c>
      <c r="B320" s="68" t="s">
        <v>0</v>
      </c>
      <c r="C320" s="68" t="s">
        <v>0</v>
      </c>
      <c r="D320" s="68" t="s">
        <v>1070</v>
      </c>
      <c r="E320" s="67" t="s">
        <v>1071</v>
      </c>
      <c r="F320" s="69">
        <v>0</v>
      </c>
      <c r="G320" s="69">
        <v>0</v>
      </c>
      <c r="H320" s="69">
        <f t="shared" si="4"/>
        <v>0</v>
      </c>
      <c r="I320" s="71" t="s">
        <v>0</v>
      </c>
    </row>
    <row r="321" s="62" customFormat="1" ht="36" hidden="1" customHeight="1" spans="1:9">
      <c r="A321" s="67" t="s">
        <v>1072</v>
      </c>
      <c r="B321" s="68" t="s">
        <v>0</v>
      </c>
      <c r="C321" s="68" t="s">
        <v>0</v>
      </c>
      <c r="D321" s="68" t="s">
        <v>1073</v>
      </c>
      <c r="E321" s="67" t="s">
        <v>1074</v>
      </c>
      <c r="F321" s="69">
        <v>0</v>
      </c>
      <c r="G321" s="69">
        <v>0</v>
      </c>
      <c r="H321" s="69">
        <f t="shared" si="4"/>
        <v>0</v>
      </c>
      <c r="I321" s="71" t="s">
        <v>0</v>
      </c>
    </row>
    <row r="322" s="62" customFormat="1" ht="36" hidden="1" customHeight="1" spans="1:9">
      <c r="A322" s="67" t="s">
        <v>1075</v>
      </c>
      <c r="B322" s="68" t="s">
        <v>0</v>
      </c>
      <c r="C322" s="68" t="s">
        <v>0</v>
      </c>
      <c r="D322" s="68" t="s">
        <v>1076</v>
      </c>
      <c r="E322" s="67" t="s">
        <v>1077</v>
      </c>
      <c r="F322" s="69">
        <v>0</v>
      </c>
      <c r="G322" s="69">
        <v>0</v>
      </c>
      <c r="H322" s="69">
        <f t="shared" si="4"/>
        <v>0</v>
      </c>
      <c r="I322" s="71" t="s">
        <v>0</v>
      </c>
    </row>
    <row r="323" s="62" customFormat="1" ht="36" hidden="1" customHeight="1" spans="1:9">
      <c r="A323" s="67" t="s">
        <v>1078</v>
      </c>
      <c r="B323" s="68" t="s">
        <v>0</v>
      </c>
      <c r="C323" s="68" t="s">
        <v>0</v>
      </c>
      <c r="D323" s="68" t="s">
        <v>771</v>
      </c>
      <c r="E323" s="67" t="s">
        <v>1079</v>
      </c>
      <c r="F323" s="69">
        <v>0</v>
      </c>
      <c r="G323" s="69">
        <v>0</v>
      </c>
      <c r="H323" s="69">
        <f t="shared" si="4"/>
        <v>0</v>
      </c>
      <c r="I323" s="71" t="s">
        <v>0</v>
      </c>
    </row>
    <row r="324" s="62" customFormat="1" ht="36" hidden="1" customHeight="1" spans="1:9">
      <c r="A324" s="67" t="s">
        <v>1080</v>
      </c>
      <c r="B324" s="68" t="s">
        <v>0</v>
      </c>
      <c r="C324" s="68" t="s">
        <v>0</v>
      </c>
      <c r="D324" s="68" t="s">
        <v>580</v>
      </c>
      <c r="E324" s="67" t="s">
        <v>581</v>
      </c>
      <c r="F324" s="69">
        <v>0</v>
      </c>
      <c r="G324" s="69">
        <v>0</v>
      </c>
      <c r="H324" s="69">
        <f t="shared" si="4"/>
        <v>0</v>
      </c>
      <c r="I324" s="71" t="s">
        <v>0</v>
      </c>
    </row>
    <row r="325" ht="20" customHeight="1" spans="1:9">
      <c r="A325" s="64" t="s">
        <v>1081</v>
      </c>
      <c r="B325" s="65" t="s">
        <v>0</v>
      </c>
      <c r="C325" s="65" t="s">
        <v>0</v>
      </c>
      <c r="D325" s="65" t="s">
        <v>583</v>
      </c>
      <c r="E325" s="64" t="s">
        <v>1082</v>
      </c>
      <c r="F325" s="66">
        <v>6</v>
      </c>
      <c r="G325" s="66">
        <v>816</v>
      </c>
      <c r="H325" s="66">
        <f t="shared" si="4"/>
        <v>822</v>
      </c>
      <c r="I325" s="70" t="s">
        <v>0</v>
      </c>
    </row>
    <row r="326" s="62" customFormat="1" ht="36" hidden="1" customHeight="1" spans="1:9">
      <c r="A326" s="67" t="s">
        <v>1083</v>
      </c>
      <c r="B326" s="68" t="s">
        <v>1055</v>
      </c>
      <c r="C326" s="68" t="s">
        <v>559</v>
      </c>
      <c r="D326" s="68" t="s">
        <v>0</v>
      </c>
      <c r="E326" s="67" t="s">
        <v>1084</v>
      </c>
      <c r="F326" s="69">
        <f>SUM(F327:F332)</f>
        <v>0</v>
      </c>
      <c r="G326" s="69">
        <f>SUM(G327:G332)</f>
        <v>0</v>
      </c>
      <c r="H326" s="69">
        <f>SUM(H327:H332)</f>
        <v>0</v>
      </c>
      <c r="I326" s="71" t="s">
        <v>0</v>
      </c>
    </row>
    <row r="327" s="62" customFormat="1" ht="36" hidden="1" customHeight="1" spans="1:9">
      <c r="A327" s="67" t="s">
        <v>1085</v>
      </c>
      <c r="B327" s="68" t="s">
        <v>0</v>
      </c>
      <c r="C327" s="68" t="s">
        <v>0</v>
      </c>
      <c r="D327" s="68" t="s">
        <v>551</v>
      </c>
      <c r="E327" s="67" t="s">
        <v>554</v>
      </c>
      <c r="F327" s="69">
        <v>0</v>
      </c>
      <c r="G327" s="69">
        <v>0</v>
      </c>
      <c r="H327" s="69">
        <f t="shared" si="4"/>
        <v>0</v>
      </c>
      <c r="I327" s="71" t="s">
        <v>0</v>
      </c>
    </row>
    <row r="328" s="62" customFormat="1" ht="36" hidden="1" customHeight="1" spans="1:9">
      <c r="A328" s="67" t="s">
        <v>1086</v>
      </c>
      <c r="B328" s="68" t="s">
        <v>0</v>
      </c>
      <c r="C328" s="68" t="s">
        <v>0</v>
      </c>
      <c r="D328" s="68" t="s">
        <v>556</v>
      </c>
      <c r="E328" s="67" t="s">
        <v>557</v>
      </c>
      <c r="F328" s="69">
        <v>0</v>
      </c>
      <c r="G328" s="69">
        <v>0</v>
      </c>
      <c r="H328" s="69">
        <f t="shared" si="4"/>
        <v>0</v>
      </c>
      <c r="I328" s="71" t="s">
        <v>0</v>
      </c>
    </row>
    <row r="329" s="62" customFormat="1" ht="36" hidden="1" customHeight="1" spans="1:9">
      <c r="A329" s="67" t="s">
        <v>1087</v>
      </c>
      <c r="B329" s="68" t="s">
        <v>0</v>
      </c>
      <c r="C329" s="68" t="s">
        <v>0</v>
      </c>
      <c r="D329" s="68" t="s">
        <v>559</v>
      </c>
      <c r="E329" s="67" t="s">
        <v>560</v>
      </c>
      <c r="F329" s="69">
        <v>0</v>
      </c>
      <c r="G329" s="69">
        <v>0</v>
      </c>
      <c r="H329" s="69">
        <f t="shared" si="4"/>
        <v>0</v>
      </c>
      <c r="I329" s="71" t="s">
        <v>0</v>
      </c>
    </row>
    <row r="330" s="62" customFormat="1" ht="36" hidden="1" customHeight="1" spans="1:9">
      <c r="A330" s="67" t="s">
        <v>1088</v>
      </c>
      <c r="B330" s="68" t="s">
        <v>0</v>
      </c>
      <c r="C330" s="68" t="s">
        <v>0</v>
      </c>
      <c r="D330" s="68" t="s">
        <v>562</v>
      </c>
      <c r="E330" s="67" t="s">
        <v>1089</v>
      </c>
      <c r="F330" s="69">
        <v>0</v>
      </c>
      <c r="G330" s="69">
        <v>0</v>
      </c>
      <c r="H330" s="69">
        <f t="shared" si="4"/>
        <v>0</v>
      </c>
      <c r="I330" s="71" t="s">
        <v>0</v>
      </c>
    </row>
    <row r="331" s="62" customFormat="1" ht="36" hidden="1" customHeight="1" spans="1:9">
      <c r="A331" s="67" t="s">
        <v>1090</v>
      </c>
      <c r="B331" s="68" t="s">
        <v>0</v>
      </c>
      <c r="C331" s="68" t="s">
        <v>0</v>
      </c>
      <c r="D331" s="68" t="s">
        <v>580</v>
      </c>
      <c r="E331" s="67" t="s">
        <v>581</v>
      </c>
      <c r="F331" s="69">
        <v>0</v>
      </c>
      <c r="G331" s="69">
        <v>0</v>
      </c>
      <c r="H331" s="69">
        <f t="shared" ref="H331:H394" si="5">SUM(F331:G331)</f>
        <v>0</v>
      </c>
      <c r="I331" s="71" t="s">
        <v>0</v>
      </c>
    </row>
    <row r="332" s="62" customFormat="1" ht="36" hidden="1" customHeight="1" spans="1:9">
      <c r="A332" s="67" t="s">
        <v>1091</v>
      </c>
      <c r="B332" s="68" t="s">
        <v>0</v>
      </c>
      <c r="C332" s="68" t="s">
        <v>0</v>
      </c>
      <c r="D332" s="68" t="s">
        <v>583</v>
      </c>
      <c r="E332" s="67" t="s">
        <v>1092</v>
      </c>
      <c r="F332" s="69">
        <v>0</v>
      </c>
      <c r="G332" s="69">
        <v>0</v>
      </c>
      <c r="H332" s="69">
        <f t="shared" si="5"/>
        <v>0</v>
      </c>
      <c r="I332" s="71" t="s">
        <v>0</v>
      </c>
    </row>
    <row r="333" s="62" customFormat="1" ht="36" hidden="1" customHeight="1" spans="1:9">
      <c r="A333" s="67" t="s">
        <v>1093</v>
      </c>
      <c r="B333" s="68" t="s">
        <v>1055</v>
      </c>
      <c r="C333" s="68" t="s">
        <v>562</v>
      </c>
      <c r="D333" s="68" t="s">
        <v>0</v>
      </c>
      <c r="E333" s="67" t="s">
        <v>1094</v>
      </c>
      <c r="F333" s="69">
        <f>SUM(F334:F340)</f>
        <v>0</v>
      </c>
      <c r="G333" s="69">
        <f>SUM(G334:G340)</f>
        <v>0</v>
      </c>
      <c r="H333" s="69">
        <f>SUM(H334:H340)</f>
        <v>0</v>
      </c>
      <c r="I333" s="71" t="s">
        <v>0</v>
      </c>
    </row>
    <row r="334" s="62" customFormat="1" ht="36" hidden="1" customHeight="1" spans="1:9">
      <c r="A334" s="67" t="s">
        <v>1095</v>
      </c>
      <c r="B334" s="68" t="s">
        <v>0</v>
      </c>
      <c r="C334" s="68" t="s">
        <v>0</v>
      </c>
      <c r="D334" s="68" t="s">
        <v>551</v>
      </c>
      <c r="E334" s="67" t="s">
        <v>554</v>
      </c>
      <c r="F334" s="69">
        <v>0</v>
      </c>
      <c r="G334" s="69">
        <v>0</v>
      </c>
      <c r="H334" s="69">
        <f t="shared" si="5"/>
        <v>0</v>
      </c>
      <c r="I334" s="71" t="s">
        <v>0</v>
      </c>
    </row>
    <row r="335" s="62" customFormat="1" ht="36" hidden="1" customHeight="1" spans="1:9">
      <c r="A335" s="67" t="s">
        <v>1096</v>
      </c>
      <c r="B335" s="68" t="s">
        <v>0</v>
      </c>
      <c r="C335" s="68" t="s">
        <v>0</v>
      </c>
      <c r="D335" s="68" t="s">
        <v>556</v>
      </c>
      <c r="E335" s="67" t="s">
        <v>557</v>
      </c>
      <c r="F335" s="69">
        <v>0</v>
      </c>
      <c r="G335" s="69">
        <v>0</v>
      </c>
      <c r="H335" s="69">
        <f t="shared" si="5"/>
        <v>0</v>
      </c>
      <c r="I335" s="71" t="s">
        <v>0</v>
      </c>
    </row>
    <row r="336" s="62" customFormat="1" ht="36" hidden="1" customHeight="1" spans="1:9">
      <c r="A336" s="67" t="s">
        <v>1097</v>
      </c>
      <c r="B336" s="68" t="s">
        <v>0</v>
      </c>
      <c r="C336" s="68" t="s">
        <v>0</v>
      </c>
      <c r="D336" s="68" t="s">
        <v>559</v>
      </c>
      <c r="E336" s="67" t="s">
        <v>560</v>
      </c>
      <c r="F336" s="69">
        <v>0</v>
      </c>
      <c r="G336" s="69">
        <v>0</v>
      </c>
      <c r="H336" s="69">
        <f t="shared" si="5"/>
        <v>0</v>
      </c>
      <c r="I336" s="71" t="s">
        <v>0</v>
      </c>
    </row>
    <row r="337" s="62" customFormat="1" ht="36" hidden="1" customHeight="1" spans="1:9">
      <c r="A337" s="67" t="s">
        <v>1098</v>
      </c>
      <c r="B337" s="68" t="s">
        <v>0</v>
      </c>
      <c r="C337" s="68" t="s">
        <v>0</v>
      </c>
      <c r="D337" s="68" t="s">
        <v>577</v>
      </c>
      <c r="E337" s="67" t="s">
        <v>1099</v>
      </c>
      <c r="F337" s="69">
        <v>0</v>
      </c>
      <c r="G337" s="69">
        <v>0</v>
      </c>
      <c r="H337" s="69">
        <f t="shared" si="5"/>
        <v>0</v>
      </c>
      <c r="I337" s="71" t="s">
        <v>0</v>
      </c>
    </row>
    <row r="338" s="62" customFormat="1" ht="36" hidden="1" customHeight="1" spans="1:9">
      <c r="A338" s="67" t="s">
        <v>1100</v>
      </c>
      <c r="B338" s="68" t="s">
        <v>0</v>
      </c>
      <c r="C338" s="68" t="s">
        <v>0</v>
      </c>
      <c r="D338" s="68" t="s">
        <v>138</v>
      </c>
      <c r="E338" s="67" t="s">
        <v>1101</v>
      </c>
      <c r="F338" s="69">
        <v>0</v>
      </c>
      <c r="G338" s="69">
        <v>0</v>
      </c>
      <c r="H338" s="69">
        <f t="shared" si="5"/>
        <v>0</v>
      </c>
      <c r="I338" s="71" t="s">
        <v>0</v>
      </c>
    </row>
    <row r="339" s="62" customFormat="1" ht="36" hidden="1" customHeight="1" spans="1:9">
      <c r="A339" s="67" t="s">
        <v>1102</v>
      </c>
      <c r="B339" s="68" t="s">
        <v>0</v>
      </c>
      <c r="C339" s="68" t="s">
        <v>0</v>
      </c>
      <c r="D339" s="68" t="s">
        <v>580</v>
      </c>
      <c r="E339" s="67" t="s">
        <v>581</v>
      </c>
      <c r="F339" s="69">
        <v>0</v>
      </c>
      <c r="G339" s="69">
        <v>0</v>
      </c>
      <c r="H339" s="69">
        <f t="shared" si="5"/>
        <v>0</v>
      </c>
      <c r="I339" s="71" t="s">
        <v>0</v>
      </c>
    </row>
    <row r="340" s="62" customFormat="1" ht="36" hidden="1" customHeight="1" spans="1:9">
      <c r="A340" s="67" t="s">
        <v>1103</v>
      </c>
      <c r="B340" s="68" t="s">
        <v>0</v>
      </c>
      <c r="C340" s="68" t="s">
        <v>0</v>
      </c>
      <c r="D340" s="68" t="s">
        <v>583</v>
      </c>
      <c r="E340" s="67" t="s">
        <v>1104</v>
      </c>
      <c r="F340" s="69">
        <v>0</v>
      </c>
      <c r="G340" s="69">
        <v>0</v>
      </c>
      <c r="H340" s="69">
        <f t="shared" si="5"/>
        <v>0</v>
      </c>
      <c r="I340" s="71" t="s">
        <v>0</v>
      </c>
    </row>
    <row r="341" s="62" customFormat="1" ht="36" hidden="1" customHeight="1" spans="1:9">
      <c r="A341" s="67" t="s">
        <v>1105</v>
      </c>
      <c r="B341" s="68" t="s">
        <v>1055</v>
      </c>
      <c r="C341" s="68" t="s">
        <v>565</v>
      </c>
      <c r="D341" s="68" t="s">
        <v>0</v>
      </c>
      <c r="E341" s="67" t="s">
        <v>1106</v>
      </c>
      <c r="F341" s="69">
        <f>SUM(F342:F349)</f>
        <v>0</v>
      </c>
      <c r="G341" s="69">
        <f>SUM(G342:G349)</f>
        <v>0</v>
      </c>
      <c r="H341" s="69">
        <f>SUM(H342:H349)</f>
        <v>0</v>
      </c>
      <c r="I341" s="71" t="s">
        <v>0</v>
      </c>
    </row>
    <row r="342" s="62" customFormat="1" ht="36" hidden="1" customHeight="1" spans="1:9">
      <c r="A342" s="67" t="s">
        <v>1107</v>
      </c>
      <c r="B342" s="68" t="s">
        <v>0</v>
      </c>
      <c r="C342" s="68" t="s">
        <v>0</v>
      </c>
      <c r="D342" s="68" t="s">
        <v>551</v>
      </c>
      <c r="E342" s="67" t="s">
        <v>554</v>
      </c>
      <c r="F342" s="69">
        <v>0</v>
      </c>
      <c r="G342" s="69">
        <v>0</v>
      </c>
      <c r="H342" s="69">
        <f t="shared" si="5"/>
        <v>0</v>
      </c>
      <c r="I342" s="71" t="s">
        <v>0</v>
      </c>
    </row>
    <row r="343" s="62" customFormat="1" ht="36" hidden="1" customHeight="1" spans="1:9">
      <c r="A343" s="67" t="s">
        <v>1108</v>
      </c>
      <c r="B343" s="68" t="s">
        <v>0</v>
      </c>
      <c r="C343" s="68" t="s">
        <v>0</v>
      </c>
      <c r="D343" s="68" t="s">
        <v>556</v>
      </c>
      <c r="E343" s="67" t="s">
        <v>557</v>
      </c>
      <c r="F343" s="69">
        <v>0</v>
      </c>
      <c r="G343" s="69">
        <v>0</v>
      </c>
      <c r="H343" s="69">
        <f t="shared" si="5"/>
        <v>0</v>
      </c>
      <c r="I343" s="71" t="s">
        <v>0</v>
      </c>
    </row>
    <row r="344" s="62" customFormat="1" ht="36" hidden="1" customHeight="1" spans="1:9">
      <c r="A344" s="67" t="s">
        <v>1109</v>
      </c>
      <c r="B344" s="68" t="s">
        <v>0</v>
      </c>
      <c r="C344" s="68" t="s">
        <v>0</v>
      </c>
      <c r="D344" s="68" t="s">
        <v>559</v>
      </c>
      <c r="E344" s="67" t="s">
        <v>560</v>
      </c>
      <c r="F344" s="69">
        <v>0</v>
      </c>
      <c r="G344" s="69">
        <v>0</v>
      </c>
      <c r="H344" s="69">
        <f t="shared" si="5"/>
        <v>0</v>
      </c>
      <c r="I344" s="71" t="s">
        <v>0</v>
      </c>
    </row>
    <row r="345" s="62" customFormat="1" ht="36" hidden="1" customHeight="1" spans="1:9">
      <c r="A345" s="67" t="s">
        <v>1110</v>
      </c>
      <c r="B345" s="68" t="s">
        <v>0</v>
      </c>
      <c r="C345" s="68" t="s">
        <v>0</v>
      </c>
      <c r="D345" s="68" t="s">
        <v>562</v>
      </c>
      <c r="E345" s="67" t="s">
        <v>1111</v>
      </c>
      <c r="F345" s="69">
        <v>0</v>
      </c>
      <c r="G345" s="69">
        <v>0</v>
      </c>
      <c r="H345" s="69">
        <f t="shared" si="5"/>
        <v>0</v>
      </c>
      <c r="I345" s="71" t="s">
        <v>0</v>
      </c>
    </row>
    <row r="346" s="62" customFormat="1" ht="36" hidden="1" customHeight="1" spans="1:9">
      <c r="A346" s="67" t="s">
        <v>1112</v>
      </c>
      <c r="B346" s="68" t="s">
        <v>0</v>
      </c>
      <c r="C346" s="68" t="s">
        <v>0</v>
      </c>
      <c r="D346" s="68" t="s">
        <v>565</v>
      </c>
      <c r="E346" s="67" t="s">
        <v>1113</v>
      </c>
      <c r="F346" s="69">
        <v>0</v>
      </c>
      <c r="G346" s="69">
        <v>0</v>
      </c>
      <c r="H346" s="69">
        <f t="shared" si="5"/>
        <v>0</v>
      </c>
      <c r="I346" s="71" t="s">
        <v>0</v>
      </c>
    </row>
    <row r="347" s="62" customFormat="1" ht="36" hidden="1" customHeight="1" spans="1:9">
      <c r="A347" s="67" t="s">
        <v>1114</v>
      </c>
      <c r="B347" s="68" t="s">
        <v>0</v>
      </c>
      <c r="C347" s="68" t="s">
        <v>0</v>
      </c>
      <c r="D347" s="68" t="s">
        <v>568</v>
      </c>
      <c r="E347" s="67" t="s">
        <v>1115</v>
      </c>
      <c r="F347" s="69">
        <v>0</v>
      </c>
      <c r="G347" s="69">
        <v>0</v>
      </c>
      <c r="H347" s="69">
        <f t="shared" si="5"/>
        <v>0</v>
      </c>
      <c r="I347" s="71" t="s">
        <v>0</v>
      </c>
    </row>
    <row r="348" s="62" customFormat="1" ht="36" hidden="1" customHeight="1" spans="1:9">
      <c r="A348" s="67" t="s">
        <v>1116</v>
      </c>
      <c r="B348" s="68" t="s">
        <v>0</v>
      </c>
      <c r="C348" s="68" t="s">
        <v>0</v>
      </c>
      <c r="D348" s="68" t="s">
        <v>580</v>
      </c>
      <c r="E348" s="67" t="s">
        <v>581</v>
      </c>
      <c r="F348" s="69">
        <v>0</v>
      </c>
      <c r="G348" s="69">
        <v>0</v>
      </c>
      <c r="H348" s="69">
        <f t="shared" si="5"/>
        <v>0</v>
      </c>
      <c r="I348" s="71" t="s">
        <v>0</v>
      </c>
    </row>
    <row r="349" s="62" customFormat="1" ht="36" hidden="1" customHeight="1" spans="1:9">
      <c r="A349" s="67" t="s">
        <v>1117</v>
      </c>
      <c r="B349" s="68" t="s">
        <v>0</v>
      </c>
      <c r="C349" s="68" t="s">
        <v>0</v>
      </c>
      <c r="D349" s="68" t="s">
        <v>583</v>
      </c>
      <c r="E349" s="67" t="s">
        <v>1118</v>
      </c>
      <c r="F349" s="69">
        <v>0</v>
      </c>
      <c r="G349" s="69">
        <v>0</v>
      </c>
      <c r="H349" s="69">
        <f t="shared" si="5"/>
        <v>0</v>
      </c>
      <c r="I349" s="71" t="s">
        <v>0</v>
      </c>
    </row>
    <row r="350" ht="20" customHeight="1" spans="1:9">
      <c r="A350" s="64" t="s">
        <v>1119</v>
      </c>
      <c r="B350" s="65" t="s">
        <v>1055</v>
      </c>
      <c r="C350" s="65" t="s">
        <v>568</v>
      </c>
      <c r="D350" s="65" t="s">
        <v>0</v>
      </c>
      <c r="E350" s="64" t="s">
        <v>1120</v>
      </c>
      <c r="F350" s="66">
        <f>SUM(F351:F363)</f>
        <v>588</v>
      </c>
      <c r="G350" s="66">
        <f>SUM(G351:G363)</f>
        <v>95</v>
      </c>
      <c r="H350" s="66">
        <f>SUM(H351:H363)</f>
        <v>683</v>
      </c>
      <c r="I350" s="70" t="s">
        <v>0</v>
      </c>
    </row>
    <row r="351" ht="20" customHeight="1" spans="1:9">
      <c r="A351" s="64" t="s">
        <v>1121</v>
      </c>
      <c r="B351" s="65" t="s">
        <v>0</v>
      </c>
      <c r="C351" s="65" t="s">
        <v>0</v>
      </c>
      <c r="D351" s="65" t="s">
        <v>551</v>
      </c>
      <c r="E351" s="64" t="s">
        <v>554</v>
      </c>
      <c r="F351" s="66">
        <v>588</v>
      </c>
      <c r="G351" s="66">
        <v>95</v>
      </c>
      <c r="H351" s="66">
        <f t="shared" si="5"/>
        <v>683</v>
      </c>
      <c r="I351" s="70" t="s">
        <v>0</v>
      </c>
    </row>
    <row r="352" s="62" customFormat="1" ht="36" hidden="1" customHeight="1" spans="1:9">
      <c r="A352" s="67" t="s">
        <v>1122</v>
      </c>
      <c r="B352" s="68" t="s">
        <v>0</v>
      </c>
      <c r="C352" s="68" t="s">
        <v>0</v>
      </c>
      <c r="D352" s="68" t="s">
        <v>556</v>
      </c>
      <c r="E352" s="67" t="s">
        <v>557</v>
      </c>
      <c r="F352" s="69">
        <v>0</v>
      </c>
      <c r="G352" s="69">
        <v>0</v>
      </c>
      <c r="H352" s="69">
        <f t="shared" si="5"/>
        <v>0</v>
      </c>
      <c r="I352" s="71" t="s">
        <v>0</v>
      </c>
    </row>
    <row r="353" s="62" customFormat="1" ht="36" hidden="1" customHeight="1" spans="1:9">
      <c r="A353" s="67" t="s">
        <v>1123</v>
      </c>
      <c r="B353" s="68" t="s">
        <v>0</v>
      </c>
      <c r="C353" s="68" t="s">
        <v>0</v>
      </c>
      <c r="D353" s="68" t="s">
        <v>559</v>
      </c>
      <c r="E353" s="67" t="s">
        <v>560</v>
      </c>
      <c r="F353" s="69">
        <v>0</v>
      </c>
      <c r="G353" s="69">
        <v>0</v>
      </c>
      <c r="H353" s="69">
        <f t="shared" si="5"/>
        <v>0</v>
      </c>
      <c r="I353" s="71" t="s">
        <v>0</v>
      </c>
    </row>
    <row r="354" s="62" customFormat="1" ht="36" hidden="1" customHeight="1" spans="1:9">
      <c r="A354" s="67" t="s">
        <v>1124</v>
      </c>
      <c r="B354" s="68" t="s">
        <v>0</v>
      </c>
      <c r="C354" s="68" t="s">
        <v>0</v>
      </c>
      <c r="D354" s="68" t="s">
        <v>562</v>
      </c>
      <c r="E354" s="67" t="s">
        <v>1125</v>
      </c>
      <c r="F354" s="69">
        <v>0</v>
      </c>
      <c r="G354" s="69">
        <v>0</v>
      </c>
      <c r="H354" s="69">
        <f t="shared" si="5"/>
        <v>0</v>
      </c>
      <c r="I354" s="71" t="s">
        <v>0</v>
      </c>
    </row>
    <row r="355" s="62" customFormat="1" ht="36" hidden="1" customHeight="1" spans="1:9">
      <c r="A355" s="67" t="s">
        <v>1126</v>
      </c>
      <c r="B355" s="68" t="s">
        <v>0</v>
      </c>
      <c r="C355" s="68" t="s">
        <v>0</v>
      </c>
      <c r="D355" s="68" t="s">
        <v>565</v>
      </c>
      <c r="E355" s="67" t="s">
        <v>1127</v>
      </c>
      <c r="F355" s="69">
        <v>0</v>
      </c>
      <c r="G355" s="69">
        <v>0</v>
      </c>
      <c r="H355" s="69">
        <f t="shared" si="5"/>
        <v>0</v>
      </c>
      <c r="I355" s="71" t="s">
        <v>0</v>
      </c>
    </row>
    <row r="356" s="62" customFormat="1" ht="36" hidden="1" customHeight="1" spans="1:9">
      <c r="A356" s="67" t="s">
        <v>1128</v>
      </c>
      <c r="B356" s="68" t="s">
        <v>0</v>
      </c>
      <c r="C356" s="68" t="s">
        <v>0</v>
      </c>
      <c r="D356" s="68" t="s">
        <v>568</v>
      </c>
      <c r="E356" s="67" t="s">
        <v>1129</v>
      </c>
      <c r="F356" s="69">
        <v>0</v>
      </c>
      <c r="G356" s="69">
        <v>0</v>
      </c>
      <c r="H356" s="69">
        <f t="shared" si="5"/>
        <v>0</v>
      </c>
      <c r="I356" s="71" t="s">
        <v>0</v>
      </c>
    </row>
    <row r="357" s="62" customFormat="1" ht="36" hidden="1" customHeight="1" spans="1:9">
      <c r="A357" s="67" t="s">
        <v>1130</v>
      </c>
      <c r="B357" s="68" t="s">
        <v>0</v>
      </c>
      <c r="C357" s="68" t="s">
        <v>0</v>
      </c>
      <c r="D357" s="68" t="s">
        <v>571</v>
      </c>
      <c r="E357" s="67" t="s">
        <v>1131</v>
      </c>
      <c r="F357" s="69">
        <v>0</v>
      </c>
      <c r="G357" s="69">
        <v>0</v>
      </c>
      <c r="H357" s="69">
        <f t="shared" si="5"/>
        <v>0</v>
      </c>
      <c r="I357" s="71" t="s">
        <v>0</v>
      </c>
    </row>
    <row r="358" s="62" customFormat="1" ht="36" hidden="1" customHeight="1" spans="1:9">
      <c r="A358" s="67" t="s">
        <v>1132</v>
      </c>
      <c r="B358" s="68" t="s">
        <v>0</v>
      </c>
      <c r="C358" s="68" t="s">
        <v>0</v>
      </c>
      <c r="D358" s="68" t="s">
        <v>574</v>
      </c>
      <c r="E358" s="67" t="s">
        <v>1133</v>
      </c>
      <c r="F358" s="69">
        <v>0</v>
      </c>
      <c r="G358" s="69">
        <v>0</v>
      </c>
      <c r="H358" s="69">
        <f t="shared" si="5"/>
        <v>0</v>
      </c>
      <c r="I358" s="71" t="s">
        <v>0</v>
      </c>
    </row>
    <row r="359" s="62" customFormat="1" ht="36" hidden="1" customHeight="1" spans="1:9">
      <c r="A359" s="67" t="s">
        <v>1134</v>
      </c>
      <c r="B359" s="68" t="s">
        <v>0</v>
      </c>
      <c r="C359" s="68" t="s">
        <v>0</v>
      </c>
      <c r="D359" s="68" t="s">
        <v>138</v>
      </c>
      <c r="E359" s="67" t="s">
        <v>1135</v>
      </c>
      <c r="F359" s="69">
        <v>0</v>
      </c>
      <c r="G359" s="69">
        <v>0</v>
      </c>
      <c r="H359" s="69">
        <f t="shared" si="5"/>
        <v>0</v>
      </c>
      <c r="I359" s="71" t="s">
        <v>0</v>
      </c>
    </row>
    <row r="360" s="62" customFormat="1" ht="36" hidden="1" customHeight="1" spans="1:9">
      <c r="A360" s="67" t="s">
        <v>1136</v>
      </c>
      <c r="B360" s="68" t="s">
        <v>0</v>
      </c>
      <c r="C360" s="68" t="s">
        <v>0</v>
      </c>
      <c r="D360" s="68" t="s">
        <v>711</v>
      </c>
      <c r="E360" s="67" t="s">
        <v>1137</v>
      </c>
      <c r="F360" s="69">
        <v>0</v>
      </c>
      <c r="G360" s="69">
        <v>0</v>
      </c>
      <c r="H360" s="69">
        <f t="shared" si="5"/>
        <v>0</v>
      </c>
      <c r="I360" s="71" t="s">
        <v>0</v>
      </c>
    </row>
    <row r="361" s="62" customFormat="1" ht="36" hidden="1" customHeight="1" spans="1:9">
      <c r="A361" s="67" t="s">
        <v>1138</v>
      </c>
      <c r="B361" s="68" t="s">
        <v>0</v>
      </c>
      <c r="C361" s="68" t="s">
        <v>0</v>
      </c>
      <c r="D361" s="68" t="s">
        <v>731</v>
      </c>
      <c r="E361" s="67" t="s">
        <v>663</v>
      </c>
      <c r="F361" s="69">
        <v>0</v>
      </c>
      <c r="G361" s="69">
        <v>0</v>
      </c>
      <c r="H361" s="69">
        <f t="shared" si="5"/>
        <v>0</v>
      </c>
      <c r="I361" s="71" t="s">
        <v>0</v>
      </c>
    </row>
    <row r="362" s="62" customFormat="1" ht="36" hidden="1" customHeight="1" spans="1:9">
      <c r="A362" s="67" t="s">
        <v>1139</v>
      </c>
      <c r="B362" s="68" t="s">
        <v>0</v>
      </c>
      <c r="C362" s="68" t="s">
        <v>0</v>
      </c>
      <c r="D362" s="68" t="s">
        <v>580</v>
      </c>
      <c r="E362" s="67" t="s">
        <v>581</v>
      </c>
      <c r="F362" s="69">
        <v>0</v>
      </c>
      <c r="G362" s="69">
        <v>0</v>
      </c>
      <c r="H362" s="69">
        <f t="shared" si="5"/>
        <v>0</v>
      </c>
      <c r="I362" s="71" t="s">
        <v>0</v>
      </c>
    </row>
    <row r="363" s="62" customFormat="1" ht="36" hidden="1" customHeight="1" spans="1:9">
      <c r="A363" s="67" t="s">
        <v>1140</v>
      </c>
      <c r="B363" s="68" t="s">
        <v>0</v>
      </c>
      <c r="C363" s="68" t="s">
        <v>0</v>
      </c>
      <c r="D363" s="68" t="s">
        <v>583</v>
      </c>
      <c r="E363" s="67" t="s">
        <v>1141</v>
      </c>
      <c r="F363" s="69">
        <v>0</v>
      </c>
      <c r="G363" s="69">
        <v>0</v>
      </c>
      <c r="H363" s="69">
        <f t="shared" si="5"/>
        <v>0</v>
      </c>
      <c r="I363" s="71" t="s">
        <v>0</v>
      </c>
    </row>
    <row r="364" s="62" customFormat="1" ht="36" hidden="1" customHeight="1" spans="1:9">
      <c r="A364" s="67" t="s">
        <v>1142</v>
      </c>
      <c r="B364" s="68" t="s">
        <v>1055</v>
      </c>
      <c r="C364" s="68" t="s">
        <v>571</v>
      </c>
      <c r="D364" s="68" t="s">
        <v>0</v>
      </c>
      <c r="E364" s="67" t="s">
        <v>1143</v>
      </c>
      <c r="F364" s="69">
        <f>SUM(F365:F373)</f>
        <v>0</v>
      </c>
      <c r="G364" s="69">
        <f>SUM(G365:G373)</f>
        <v>0</v>
      </c>
      <c r="H364" s="69">
        <f>SUM(H365:H373)</f>
        <v>0</v>
      </c>
      <c r="I364" s="71" t="s">
        <v>0</v>
      </c>
    </row>
    <row r="365" s="62" customFormat="1" ht="36" hidden="1" customHeight="1" spans="1:9">
      <c r="A365" s="67" t="s">
        <v>1144</v>
      </c>
      <c r="B365" s="68" t="s">
        <v>0</v>
      </c>
      <c r="C365" s="68" t="s">
        <v>0</v>
      </c>
      <c r="D365" s="68" t="s">
        <v>551</v>
      </c>
      <c r="E365" s="67" t="s">
        <v>554</v>
      </c>
      <c r="F365" s="69">
        <v>0</v>
      </c>
      <c r="G365" s="69">
        <v>0</v>
      </c>
      <c r="H365" s="69">
        <f t="shared" si="5"/>
        <v>0</v>
      </c>
      <c r="I365" s="71" t="s">
        <v>0</v>
      </c>
    </row>
    <row r="366" s="62" customFormat="1" ht="36" hidden="1" customHeight="1" spans="1:9">
      <c r="A366" s="67" t="s">
        <v>1145</v>
      </c>
      <c r="B366" s="68" t="s">
        <v>0</v>
      </c>
      <c r="C366" s="68" t="s">
        <v>0</v>
      </c>
      <c r="D366" s="68" t="s">
        <v>556</v>
      </c>
      <c r="E366" s="67" t="s">
        <v>557</v>
      </c>
      <c r="F366" s="69">
        <v>0</v>
      </c>
      <c r="G366" s="69">
        <v>0</v>
      </c>
      <c r="H366" s="69">
        <f t="shared" si="5"/>
        <v>0</v>
      </c>
      <c r="I366" s="71" t="s">
        <v>0</v>
      </c>
    </row>
    <row r="367" s="62" customFormat="1" ht="36" hidden="1" customHeight="1" spans="1:9">
      <c r="A367" s="67" t="s">
        <v>1146</v>
      </c>
      <c r="B367" s="68" t="s">
        <v>0</v>
      </c>
      <c r="C367" s="68" t="s">
        <v>0</v>
      </c>
      <c r="D367" s="68" t="s">
        <v>559</v>
      </c>
      <c r="E367" s="67" t="s">
        <v>560</v>
      </c>
      <c r="F367" s="69">
        <v>0</v>
      </c>
      <c r="G367" s="69">
        <v>0</v>
      </c>
      <c r="H367" s="69">
        <f t="shared" si="5"/>
        <v>0</v>
      </c>
      <c r="I367" s="71" t="s">
        <v>0</v>
      </c>
    </row>
    <row r="368" s="62" customFormat="1" ht="36" hidden="1" customHeight="1" spans="1:9">
      <c r="A368" s="67" t="s">
        <v>1147</v>
      </c>
      <c r="B368" s="68" t="s">
        <v>0</v>
      </c>
      <c r="C368" s="68" t="s">
        <v>0</v>
      </c>
      <c r="D368" s="68" t="s">
        <v>562</v>
      </c>
      <c r="E368" s="67" t="s">
        <v>1148</v>
      </c>
      <c r="F368" s="69">
        <v>0</v>
      </c>
      <c r="G368" s="69">
        <v>0</v>
      </c>
      <c r="H368" s="69">
        <f t="shared" si="5"/>
        <v>0</v>
      </c>
      <c r="I368" s="71" t="s">
        <v>0</v>
      </c>
    </row>
    <row r="369" s="62" customFormat="1" ht="36" hidden="1" customHeight="1" spans="1:9">
      <c r="A369" s="67" t="s">
        <v>1149</v>
      </c>
      <c r="B369" s="68" t="s">
        <v>0</v>
      </c>
      <c r="C369" s="68" t="s">
        <v>0</v>
      </c>
      <c r="D369" s="68" t="s">
        <v>565</v>
      </c>
      <c r="E369" s="67" t="s">
        <v>1150</v>
      </c>
      <c r="F369" s="69">
        <v>0</v>
      </c>
      <c r="G369" s="69">
        <v>0</v>
      </c>
      <c r="H369" s="69">
        <f t="shared" si="5"/>
        <v>0</v>
      </c>
      <c r="I369" s="71" t="s">
        <v>0</v>
      </c>
    </row>
    <row r="370" s="62" customFormat="1" ht="36" hidden="1" customHeight="1" spans="1:9">
      <c r="A370" s="67" t="s">
        <v>1151</v>
      </c>
      <c r="B370" s="68" t="s">
        <v>0</v>
      </c>
      <c r="C370" s="68" t="s">
        <v>0</v>
      </c>
      <c r="D370" s="68" t="s">
        <v>568</v>
      </c>
      <c r="E370" s="67" t="s">
        <v>1152</v>
      </c>
      <c r="F370" s="69">
        <v>0</v>
      </c>
      <c r="G370" s="69">
        <v>0</v>
      </c>
      <c r="H370" s="69">
        <f t="shared" si="5"/>
        <v>0</v>
      </c>
      <c r="I370" s="71" t="s">
        <v>0</v>
      </c>
    </row>
    <row r="371" s="62" customFormat="1" ht="36" hidden="1" customHeight="1" spans="1:9">
      <c r="A371" s="67" t="s">
        <v>1153</v>
      </c>
      <c r="B371" s="68" t="s">
        <v>0</v>
      </c>
      <c r="C371" s="68" t="s">
        <v>0</v>
      </c>
      <c r="D371" s="68" t="s">
        <v>571</v>
      </c>
      <c r="E371" s="67" t="s">
        <v>663</v>
      </c>
      <c r="F371" s="69">
        <v>0</v>
      </c>
      <c r="G371" s="69">
        <v>0</v>
      </c>
      <c r="H371" s="69">
        <f t="shared" si="5"/>
        <v>0</v>
      </c>
      <c r="I371" s="71" t="s">
        <v>0</v>
      </c>
    </row>
    <row r="372" s="62" customFormat="1" ht="36" hidden="1" customHeight="1" spans="1:9">
      <c r="A372" s="67" t="s">
        <v>1154</v>
      </c>
      <c r="B372" s="68" t="s">
        <v>0</v>
      </c>
      <c r="C372" s="68" t="s">
        <v>0</v>
      </c>
      <c r="D372" s="68" t="s">
        <v>580</v>
      </c>
      <c r="E372" s="67" t="s">
        <v>581</v>
      </c>
      <c r="F372" s="69">
        <v>0</v>
      </c>
      <c r="G372" s="69">
        <v>0</v>
      </c>
      <c r="H372" s="69">
        <f t="shared" si="5"/>
        <v>0</v>
      </c>
      <c r="I372" s="71" t="s">
        <v>0</v>
      </c>
    </row>
    <row r="373" s="62" customFormat="1" ht="36" hidden="1" customHeight="1" spans="1:9">
      <c r="A373" s="67" t="s">
        <v>1155</v>
      </c>
      <c r="B373" s="68" t="s">
        <v>0</v>
      </c>
      <c r="C373" s="68" t="s">
        <v>0</v>
      </c>
      <c r="D373" s="68" t="s">
        <v>583</v>
      </c>
      <c r="E373" s="67" t="s">
        <v>1156</v>
      </c>
      <c r="F373" s="69">
        <v>0</v>
      </c>
      <c r="G373" s="69">
        <v>0</v>
      </c>
      <c r="H373" s="69">
        <f t="shared" si="5"/>
        <v>0</v>
      </c>
      <c r="I373" s="71" t="s">
        <v>0</v>
      </c>
    </row>
    <row r="374" s="62" customFormat="1" ht="36" hidden="1" customHeight="1" spans="1:9">
      <c r="A374" s="67" t="s">
        <v>1157</v>
      </c>
      <c r="B374" s="68" t="s">
        <v>1055</v>
      </c>
      <c r="C374" s="68" t="s">
        <v>574</v>
      </c>
      <c r="D374" s="68" t="s">
        <v>0</v>
      </c>
      <c r="E374" s="67" t="s">
        <v>1158</v>
      </c>
      <c r="F374" s="69">
        <f>SUM(F375:F383)</f>
        <v>0</v>
      </c>
      <c r="G374" s="69">
        <f>SUM(G375:G383)</f>
        <v>0</v>
      </c>
      <c r="H374" s="69">
        <f>SUM(H375:H383)</f>
        <v>0</v>
      </c>
      <c r="I374" s="71" t="s">
        <v>0</v>
      </c>
    </row>
    <row r="375" s="62" customFormat="1" ht="36" hidden="1" customHeight="1" spans="1:9">
      <c r="A375" s="67" t="s">
        <v>1159</v>
      </c>
      <c r="B375" s="68" t="s">
        <v>0</v>
      </c>
      <c r="C375" s="68" t="s">
        <v>0</v>
      </c>
      <c r="D375" s="68" t="s">
        <v>551</v>
      </c>
      <c r="E375" s="67" t="s">
        <v>554</v>
      </c>
      <c r="F375" s="69">
        <v>0</v>
      </c>
      <c r="G375" s="69">
        <v>0</v>
      </c>
      <c r="H375" s="69">
        <f t="shared" si="5"/>
        <v>0</v>
      </c>
      <c r="I375" s="71" t="s">
        <v>0</v>
      </c>
    </row>
    <row r="376" s="62" customFormat="1" ht="36" hidden="1" customHeight="1" spans="1:9">
      <c r="A376" s="67" t="s">
        <v>1160</v>
      </c>
      <c r="B376" s="68" t="s">
        <v>0</v>
      </c>
      <c r="C376" s="68" t="s">
        <v>0</v>
      </c>
      <c r="D376" s="68" t="s">
        <v>556</v>
      </c>
      <c r="E376" s="67" t="s">
        <v>557</v>
      </c>
      <c r="F376" s="69">
        <v>0</v>
      </c>
      <c r="G376" s="69">
        <v>0</v>
      </c>
      <c r="H376" s="69">
        <f t="shared" si="5"/>
        <v>0</v>
      </c>
      <c r="I376" s="71" t="s">
        <v>0</v>
      </c>
    </row>
    <row r="377" s="62" customFormat="1" ht="36" hidden="1" customHeight="1" spans="1:9">
      <c r="A377" s="67" t="s">
        <v>1161</v>
      </c>
      <c r="B377" s="68" t="s">
        <v>0</v>
      </c>
      <c r="C377" s="68" t="s">
        <v>0</v>
      </c>
      <c r="D377" s="68" t="s">
        <v>559</v>
      </c>
      <c r="E377" s="67" t="s">
        <v>560</v>
      </c>
      <c r="F377" s="69">
        <v>0</v>
      </c>
      <c r="G377" s="69">
        <v>0</v>
      </c>
      <c r="H377" s="69">
        <f t="shared" si="5"/>
        <v>0</v>
      </c>
      <c r="I377" s="71" t="s">
        <v>0</v>
      </c>
    </row>
    <row r="378" s="62" customFormat="1" ht="36" hidden="1" customHeight="1" spans="1:9">
      <c r="A378" s="67" t="s">
        <v>1162</v>
      </c>
      <c r="B378" s="68" t="s">
        <v>0</v>
      </c>
      <c r="C378" s="68" t="s">
        <v>0</v>
      </c>
      <c r="D378" s="68" t="s">
        <v>562</v>
      </c>
      <c r="E378" s="67" t="s">
        <v>1163</v>
      </c>
      <c r="F378" s="69">
        <v>0</v>
      </c>
      <c r="G378" s="69">
        <v>0</v>
      </c>
      <c r="H378" s="69">
        <f t="shared" si="5"/>
        <v>0</v>
      </c>
      <c r="I378" s="71" t="s">
        <v>0</v>
      </c>
    </row>
    <row r="379" s="62" customFormat="1" ht="36" hidden="1" customHeight="1" spans="1:9">
      <c r="A379" s="67" t="s">
        <v>1164</v>
      </c>
      <c r="B379" s="68" t="s">
        <v>0</v>
      </c>
      <c r="C379" s="68" t="s">
        <v>0</v>
      </c>
      <c r="D379" s="68" t="s">
        <v>565</v>
      </c>
      <c r="E379" s="67" t="s">
        <v>1165</v>
      </c>
      <c r="F379" s="69">
        <v>0</v>
      </c>
      <c r="G379" s="69">
        <v>0</v>
      </c>
      <c r="H379" s="69">
        <f t="shared" si="5"/>
        <v>0</v>
      </c>
      <c r="I379" s="71" t="s">
        <v>0</v>
      </c>
    </row>
    <row r="380" s="62" customFormat="1" ht="36" hidden="1" customHeight="1" spans="1:9">
      <c r="A380" s="67" t="s">
        <v>1166</v>
      </c>
      <c r="B380" s="68" t="s">
        <v>0</v>
      </c>
      <c r="C380" s="68" t="s">
        <v>0</v>
      </c>
      <c r="D380" s="68" t="s">
        <v>568</v>
      </c>
      <c r="E380" s="67" t="s">
        <v>1167</v>
      </c>
      <c r="F380" s="69">
        <v>0</v>
      </c>
      <c r="G380" s="69">
        <v>0</v>
      </c>
      <c r="H380" s="69">
        <f t="shared" si="5"/>
        <v>0</v>
      </c>
      <c r="I380" s="71" t="s">
        <v>0</v>
      </c>
    </row>
    <row r="381" s="62" customFormat="1" ht="36" hidden="1" customHeight="1" spans="1:9">
      <c r="A381" s="67" t="s">
        <v>1168</v>
      </c>
      <c r="B381" s="68" t="s">
        <v>0</v>
      </c>
      <c r="C381" s="68" t="s">
        <v>0</v>
      </c>
      <c r="D381" s="68" t="s">
        <v>571</v>
      </c>
      <c r="E381" s="67" t="s">
        <v>663</v>
      </c>
      <c r="F381" s="69">
        <v>0</v>
      </c>
      <c r="G381" s="69">
        <v>0</v>
      </c>
      <c r="H381" s="69">
        <f t="shared" si="5"/>
        <v>0</v>
      </c>
      <c r="I381" s="71" t="s">
        <v>0</v>
      </c>
    </row>
    <row r="382" s="62" customFormat="1" ht="36" hidden="1" customHeight="1" spans="1:9">
      <c r="A382" s="67" t="s">
        <v>1169</v>
      </c>
      <c r="B382" s="68" t="s">
        <v>0</v>
      </c>
      <c r="C382" s="68" t="s">
        <v>0</v>
      </c>
      <c r="D382" s="68" t="s">
        <v>580</v>
      </c>
      <c r="E382" s="67" t="s">
        <v>581</v>
      </c>
      <c r="F382" s="69">
        <v>0</v>
      </c>
      <c r="G382" s="69">
        <v>0</v>
      </c>
      <c r="H382" s="69">
        <f t="shared" si="5"/>
        <v>0</v>
      </c>
      <c r="I382" s="71" t="s">
        <v>0</v>
      </c>
    </row>
    <row r="383" s="62" customFormat="1" ht="36" hidden="1" customHeight="1" spans="1:9">
      <c r="A383" s="67" t="s">
        <v>1170</v>
      </c>
      <c r="B383" s="68" t="s">
        <v>0</v>
      </c>
      <c r="C383" s="68" t="s">
        <v>0</v>
      </c>
      <c r="D383" s="68" t="s">
        <v>583</v>
      </c>
      <c r="E383" s="67" t="s">
        <v>1171</v>
      </c>
      <c r="F383" s="69">
        <v>0</v>
      </c>
      <c r="G383" s="69">
        <v>0</v>
      </c>
      <c r="H383" s="69">
        <f t="shared" si="5"/>
        <v>0</v>
      </c>
      <c r="I383" s="71" t="s">
        <v>0</v>
      </c>
    </row>
    <row r="384" s="62" customFormat="1" ht="36" hidden="1" customHeight="1" spans="1:9">
      <c r="A384" s="67" t="s">
        <v>1172</v>
      </c>
      <c r="B384" s="68" t="s">
        <v>1055</v>
      </c>
      <c r="C384" s="68" t="s">
        <v>577</v>
      </c>
      <c r="D384" s="68" t="s">
        <v>0</v>
      </c>
      <c r="E384" s="67" t="s">
        <v>1173</v>
      </c>
      <c r="F384" s="69">
        <f>SUM(F385:F391)</f>
        <v>0</v>
      </c>
      <c r="G384" s="69">
        <f>SUM(G385:G391)</f>
        <v>0</v>
      </c>
      <c r="H384" s="69">
        <f>SUM(H385:H391)</f>
        <v>0</v>
      </c>
      <c r="I384" s="71" t="s">
        <v>0</v>
      </c>
    </row>
    <row r="385" s="62" customFormat="1" ht="36" hidden="1" customHeight="1" spans="1:9">
      <c r="A385" s="67" t="s">
        <v>1174</v>
      </c>
      <c r="B385" s="68" t="s">
        <v>0</v>
      </c>
      <c r="C385" s="68" t="s">
        <v>0</v>
      </c>
      <c r="D385" s="68" t="s">
        <v>551</v>
      </c>
      <c r="E385" s="67" t="s">
        <v>554</v>
      </c>
      <c r="F385" s="69">
        <v>0</v>
      </c>
      <c r="G385" s="69">
        <v>0</v>
      </c>
      <c r="H385" s="69">
        <f t="shared" si="5"/>
        <v>0</v>
      </c>
      <c r="I385" s="71" t="s">
        <v>0</v>
      </c>
    </row>
    <row r="386" s="62" customFormat="1" ht="36" hidden="1" customHeight="1" spans="1:9">
      <c r="A386" s="67" t="s">
        <v>1175</v>
      </c>
      <c r="B386" s="68" t="s">
        <v>0</v>
      </c>
      <c r="C386" s="68" t="s">
        <v>0</v>
      </c>
      <c r="D386" s="68" t="s">
        <v>556</v>
      </c>
      <c r="E386" s="67" t="s">
        <v>557</v>
      </c>
      <c r="F386" s="69">
        <v>0</v>
      </c>
      <c r="G386" s="69">
        <v>0</v>
      </c>
      <c r="H386" s="69">
        <f t="shared" si="5"/>
        <v>0</v>
      </c>
      <c r="I386" s="71" t="s">
        <v>0</v>
      </c>
    </row>
    <row r="387" s="62" customFormat="1" ht="36" hidden="1" customHeight="1" spans="1:9">
      <c r="A387" s="67" t="s">
        <v>1176</v>
      </c>
      <c r="B387" s="68" t="s">
        <v>0</v>
      </c>
      <c r="C387" s="68" t="s">
        <v>0</v>
      </c>
      <c r="D387" s="68" t="s">
        <v>559</v>
      </c>
      <c r="E387" s="67" t="s">
        <v>560</v>
      </c>
      <c r="F387" s="69">
        <v>0</v>
      </c>
      <c r="G387" s="69">
        <v>0</v>
      </c>
      <c r="H387" s="69">
        <f t="shared" si="5"/>
        <v>0</v>
      </c>
      <c r="I387" s="71" t="s">
        <v>0</v>
      </c>
    </row>
    <row r="388" s="62" customFormat="1" ht="36" hidden="1" customHeight="1" spans="1:9">
      <c r="A388" s="67" t="s">
        <v>1177</v>
      </c>
      <c r="B388" s="68" t="s">
        <v>0</v>
      </c>
      <c r="C388" s="68" t="s">
        <v>0</v>
      </c>
      <c r="D388" s="68" t="s">
        <v>562</v>
      </c>
      <c r="E388" s="67" t="s">
        <v>1178</v>
      </c>
      <c r="F388" s="69">
        <v>0</v>
      </c>
      <c r="G388" s="69">
        <v>0</v>
      </c>
      <c r="H388" s="69">
        <f t="shared" si="5"/>
        <v>0</v>
      </c>
      <c r="I388" s="71" t="s">
        <v>0</v>
      </c>
    </row>
    <row r="389" s="62" customFormat="1" ht="36" hidden="1" customHeight="1" spans="1:9">
      <c r="A389" s="67" t="s">
        <v>1179</v>
      </c>
      <c r="B389" s="68" t="s">
        <v>0</v>
      </c>
      <c r="C389" s="68" t="s">
        <v>0</v>
      </c>
      <c r="D389" s="68" t="s">
        <v>565</v>
      </c>
      <c r="E389" s="67" t="s">
        <v>1180</v>
      </c>
      <c r="F389" s="69">
        <v>0</v>
      </c>
      <c r="G389" s="69">
        <v>0</v>
      </c>
      <c r="H389" s="69">
        <f t="shared" si="5"/>
        <v>0</v>
      </c>
      <c r="I389" s="71" t="s">
        <v>0</v>
      </c>
    </row>
    <row r="390" s="62" customFormat="1" ht="36" hidden="1" customHeight="1" spans="1:9">
      <c r="A390" s="67" t="s">
        <v>1181</v>
      </c>
      <c r="B390" s="68" t="s">
        <v>0</v>
      </c>
      <c r="C390" s="68" t="s">
        <v>0</v>
      </c>
      <c r="D390" s="68" t="s">
        <v>580</v>
      </c>
      <c r="E390" s="67" t="s">
        <v>581</v>
      </c>
      <c r="F390" s="69">
        <v>0</v>
      </c>
      <c r="G390" s="69">
        <v>0</v>
      </c>
      <c r="H390" s="69">
        <f t="shared" si="5"/>
        <v>0</v>
      </c>
      <c r="I390" s="71" t="s">
        <v>0</v>
      </c>
    </row>
    <row r="391" s="62" customFormat="1" ht="36" hidden="1" customHeight="1" spans="1:9">
      <c r="A391" s="67" t="s">
        <v>1182</v>
      </c>
      <c r="B391" s="68" t="s">
        <v>0</v>
      </c>
      <c r="C391" s="68" t="s">
        <v>0</v>
      </c>
      <c r="D391" s="68" t="s">
        <v>583</v>
      </c>
      <c r="E391" s="67" t="s">
        <v>1183</v>
      </c>
      <c r="F391" s="69">
        <v>0</v>
      </c>
      <c r="G391" s="69">
        <v>0</v>
      </c>
      <c r="H391" s="69">
        <f t="shared" si="5"/>
        <v>0</v>
      </c>
      <c r="I391" s="71" t="s">
        <v>0</v>
      </c>
    </row>
    <row r="392" s="62" customFormat="1" ht="36" hidden="1" customHeight="1" spans="1:9">
      <c r="A392" s="67" t="s">
        <v>1184</v>
      </c>
      <c r="B392" s="68" t="s">
        <v>1055</v>
      </c>
      <c r="C392" s="68" t="s">
        <v>138</v>
      </c>
      <c r="D392" s="68" t="s">
        <v>0</v>
      </c>
      <c r="E392" s="67" t="s">
        <v>1185</v>
      </c>
      <c r="F392" s="69">
        <f>SUM(F393:F397)</f>
        <v>0</v>
      </c>
      <c r="G392" s="69">
        <f>SUM(G393:G397)</f>
        <v>0</v>
      </c>
      <c r="H392" s="69">
        <f>SUM(H393:H397)</f>
        <v>0</v>
      </c>
      <c r="I392" s="71" t="s">
        <v>0</v>
      </c>
    </row>
    <row r="393" s="62" customFormat="1" ht="36" hidden="1" customHeight="1" spans="1:9">
      <c r="A393" s="67" t="s">
        <v>1186</v>
      </c>
      <c r="B393" s="68" t="s">
        <v>0</v>
      </c>
      <c r="C393" s="68" t="s">
        <v>0</v>
      </c>
      <c r="D393" s="68" t="s">
        <v>551</v>
      </c>
      <c r="E393" s="67" t="s">
        <v>554</v>
      </c>
      <c r="F393" s="69">
        <v>0</v>
      </c>
      <c r="G393" s="69">
        <v>0</v>
      </c>
      <c r="H393" s="69">
        <f t="shared" si="5"/>
        <v>0</v>
      </c>
      <c r="I393" s="71" t="s">
        <v>0</v>
      </c>
    </row>
    <row r="394" s="62" customFormat="1" ht="36" hidden="1" customHeight="1" spans="1:9">
      <c r="A394" s="67" t="s">
        <v>1187</v>
      </c>
      <c r="B394" s="68" t="s">
        <v>0</v>
      </c>
      <c r="C394" s="68" t="s">
        <v>0</v>
      </c>
      <c r="D394" s="68" t="s">
        <v>556</v>
      </c>
      <c r="E394" s="67" t="s">
        <v>557</v>
      </c>
      <c r="F394" s="69">
        <v>0</v>
      </c>
      <c r="G394" s="69">
        <v>0</v>
      </c>
      <c r="H394" s="69">
        <f t="shared" si="5"/>
        <v>0</v>
      </c>
      <c r="I394" s="71" t="s">
        <v>0</v>
      </c>
    </row>
    <row r="395" s="62" customFormat="1" ht="36" hidden="1" customHeight="1" spans="1:9">
      <c r="A395" s="67" t="s">
        <v>1188</v>
      </c>
      <c r="B395" s="68" t="s">
        <v>0</v>
      </c>
      <c r="C395" s="68" t="s">
        <v>0</v>
      </c>
      <c r="D395" s="68" t="s">
        <v>568</v>
      </c>
      <c r="E395" s="67" t="s">
        <v>663</v>
      </c>
      <c r="F395" s="69">
        <v>0</v>
      </c>
      <c r="G395" s="69">
        <v>0</v>
      </c>
      <c r="H395" s="69">
        <f t="shared" ref="H395:H458" si="6">SUM(F395:G395)</f>
        <v>0</v>
      </c>
      <c r="I395" s="71" t="s">
        <v>0</v>
      </c>
    </row>
    <row r="396" s="62" customFormat="1" ht="36" hidden="1" customHeight="1" spans="1:9">
      <c r="A396" s="67" t="s">
        <v>1189</v>
      </c>
      <c r="B396" s="68" t="s">
        <v>0</v>
      </c>
      <c r="C396" s="68" t="s">
        <v>0</v>
      </c>
      <c r="D396" s="68" t="s">
        <v>571</v>
      </c>
      <c r="E396" s="67" t="s">
        <v>1190</v>
      </c>
      <c r="F396" s="69">
        <v>0</v>
      </c>
      <c r="G396" s="69">
        <v>0</v>
      </c>
      <c r="H396" s="69">
        <f t="shared" si="6"/>
        <v>0</v>
      </c>
      <c r="I396" s="71" t="s">
        <v>0</v>
      </c>
    </row>
    <row r="397" s="62" customFormat="1" ht="36" hidden="1" customHeight="1" spans="1:9">
      <c r="A397" s="67" t="s">
        <v>1191</v>
      </c>
      <c r="B397" s="68" t="s">
        <v>0</v>
      </c>
      <c r="C397" s="68" t="s">
        <v>0</v>
      </c>
      <c r="D397" s="68" t="s">
        <v>583</v>
      </c>
      <c r="E397" s="67" t="s">
        <v>1192</v>
      </c>
      <c r="F397" s="69">
        <v>0</v>
      </c>
      <c r="G397" s="69">
        <v>0</v>
      </c>
      <c r="H397" s="69">
        <f t="shared" si="6"/>
        <v>0</v>
      </c>
      <c r="I397" s="71" t="s">
        <v>0</v>
      </c>
    </row>
    <row r="398" s="62" customFormat="1" ht="36" hidden="1" customHeight="1" spans="1:9">
      <c r="A398" s="67" t="s">
        <v>1193</v>
      </c>
      <c r="B398" s="68" t="s">
        <v>1055</v>
      </c>
      <c r="C398" s="68" t="s">
        <v>583</v>
      </c>
      <c r="D398" s="68" t="s">
        <v>0</v>
      </c>
      <c r="E398" s="67" t="s">
        <v>1194</v>
      </c>
      <c r="F398" s="69">
        <f>SUM(F399:F400)</f>
        <v>0</v>
      </c>
      <c r="G398" s="69">
        <f>SUM(G399:G400)</f>
        <v>0</v>
      </c>
      <c r="H398" s="69">
        <f>SUM(H399:H400)</f>
        <v>0</v>
      </c>
      <c r="I398" s="71" t="s">
        <v>0</v>
      </c>
    </row>
    <row r="399" s="62" customFormat="1" ht="36" hidden="1" customHeight="1" spans="1:9">
      <c r="A399" s="67" t="s">
        <v>1195</v>
      </c>
      <c r="B399" s="68" t="s">
        <v>0</v>
      </c>
      <c r="C399" s="68" t="s">
        <v>0</v>
      </c>
      <c r="D399" s="68" t="s">
        <v>556</v>
      </c>
      <c r="E399" s="67" t="s">
        <v>1196</v>
      </c>
      <c r="F399" s="69">
        <v>0</v>
      </c>
      <c r="G399" s="69">
        <v>0</v>
      </c>
      <c r="H399" s="69">
        <f t="shared" si="6"/>
        <v>0</v>
      </c>
      <c r="I399" s="71" t="s">
        <v>0</v>
      </c>
    </row>
    <row r="400" s="62" customFormat="1" ht="36" hidden="1" customHeight="1" spans="1:9">
      <c r="A400" s="67" t="s">
        <v>1197</v>
      </c>
      <c r="B400" s="68" t="s">
        <v>0</v>
      </c>
      <c r="C400" s="68" t="s">
        <v>0</v>
      </c>
      <c r="D400" s="68" t="s">
        <v>583</v>
      </c>
      <c r="E400" s="67" t="s">
        <v>1194</v>
      </c>
      <c r="F400" s="69">
        <v>0</v>
      </c>
      <c r="G400" s="69">
        <v>0</v>
      </c>
      <c r="H400" s="69">
        <f t="shared" si="6"/>
        <v>0</v>
      </c>
      <c r="I400" s="71" t="s">
        <v>0</v>
      </c>
    </row>
    <row r="401" ht="20" customHeight="1" spans="1:9">
      <c r="A401" s="64" t="s">
        <v>1198</v>
      </c>
      <c r="B401" s="65" t="s">
        <v>1198</v>
      </c>
      <c r="C401" s="65" t="s">
        <v>0</v>
      </c>
      <c r="D401" s="65" t="s">
        <v>0</v>
      </c>
      <c r="E401" s="64" t="s">
        <v>1199</v>
      </c>
      <c r="F401" s="66">
        <f>SUM(F402,F407,F414,F420,F426,F430,F434,F438,F444,F451)</f>
        <v>35807.26</v>
      </c>
      <c r="G401" s="66">
        <f>SUM(G402,G407,G414,G420,G426,G430,G434,G438,G444,G451)</f>
        <v>-2045.26</v>
      </c>
      <c r="H401" s="66">
        <f>SUM(H402,H407,H414,H420,H426,H430,H434,H438,H444,H451)</f>
        <v>33762</v>
      </c>
      <c r="I401" s="70" t="s">
        <v>0</v>
      </c>
    </row>
    <row r="402" ht="20" customHeight="1" spans="1:9">
      <c r="A402" s="64" t="s">
        <v>1200</v>
      </c>
      <c r="B402" s="65" t="s">
        <v>1198</v>
      </c>
      <c r="C402" s="65" t="s">
        <v>551</v>
      </c>
      <c r="D402" s="65" t="s">
        <v>0</v>
      </c>
      <c r="E402" s="64" t="s">
        <v>1201</v>
      </c>
      <c r="F402" s="66">
        <f>SUM(F403:F406)</f>
        <v>659</v>
      </c>
      <c r="G402" s="66">
        <f>SUM(G403:G406)</f>
        <v>22</v>
      </c>
      <c r="H402" s="66">
        <f>SUM(H403:H406)</f>
        <v>681</v>
      </c>
      <c r="I402" s="70" t="s">
        <v>0</v>
      </c>
    </row>
    <row r="403" ht="20" customHeight="1" spans="1:9">
      <c r="A403" s="64" t="s">
        <v>1202</v>
      </c>
      <c r="B403" s="65" t="s">
        <v>0</v>
      </c>
      <c r="C403" s="65" t="s">
        <v>0</v>
      </c>
      <c r="D403" s="65" t="s">
        <v>551</v>
      </c>
      <c r="E403" s="64" t="s">
        <v>554</v>
      </c>
      <c r="F403" s="66">
        <v>659</v>
      </c>
      <c r="G403" s="66">
        <v>22</v>
      </c>
      <c r="H403" s="66">
        <f t="shared" si="6"/>
        <v>681</v>
      </c>
      <c r="I403" s="70" t="s">
        <v>0</v>
      </c>
    </row>
    <row r="404" s="62" customFormat="1" ht="36" hidden="1" customHeight="1" spans="1:9">
      <c r="A404" s="67" t="s">
        <v>1203</v>
      </c>
      <c r="B404" s="68" t="s">
        <v>0</v>
      </c>
      <c r="C404" s="68" t="s">
        <v>0</v>
      </c>
      <c r="D404" s="68" t="s">
        <v>556</v>
      </c>
      <c r="E404" s="67" t="s">
        <v>557</v>
      </c>
      <c r="F404" s="69">
        <v>0</v>
      </c>
      <c r="G404" s="69">
        <v>0</v>
      </c>
      <c r="H404" s="69">
        <f t="shared" si="6"/>
        <v>0</v>
      </c>
      <c r="I404" s="71" t="s">
        <v>0</v>
      </c>
    </row>
    <row r="405" s="62" customFormat="1" ht="36" hidden="1" customHeight="1" spans="1:9">
      <c r="A405" s="67" t="s">
        <v>1204</v>
      </c>
      <c r="B405" s="68" t="s">
        <v>0</v>
      </c>
      <c r="C405" s="68" t="s">
        <v>0</v>
      </c>
      <c r="D405" s="68" t="s">
        <v>559</v>
      </c>
      <c r="E405" s="67" t="s">
        <v>560</v>
      </c>
      <c r="F405" s="69">
        <v>0</v>
      </c>
      <c r="G405" s="69">
        <v>0</v>
      </c>
      <c r="H405" s="69">
        <f t="shared" si="6"/>
        <v>0</v>
      </c>
      <c r="I405" s="71" t="s">
        <v>0</v>
      </c>
    </row>
    <row r="406" s="62" customFormat="1" ht="36" hidden="1" customHeight="1" spans="1:9">
      <c r="A406" s="67" t="s">
        <v>1205</v>
      </c>
      <c r="B406" s="68" t="s">
        <v>0</v>
      </c>
      <c r="C406" s="68" t="s">
        <v>0</v>
      </c>
      <c r="D406" s="68" t="s">
        <v>583</v>
      </c>
      <c r="E406" s="67" t="s">
        <v>1206</v>
      </c>
      <c r="F406" s="69">
        <v>0</v>
      </c>
      <c r="G406" s="69">
        <v>0</v>
      </c>
      <c r="H406" s="69">
        <f t="shared" si="6"/>
        <v>0</v>
      </c>
      <c r="I406" s="71" t="s">
        <v>0</v>
      </c>
    </row>
    <row r="407" ht="20" customHeight="1" spans="1:9">
      <c r="A407" s="64" t="s">
        <v>1207</v>
      </c>
      <c r="B407" s="65" t="s">
        <v>1198</v>
      </c>
      <c r="C407" s="65" t="s">
        <v>556</v>
      </c>
      <c r="D407" s="65" t="s">
        <v>0</v>
      </c>
      <c r="E407" s="64" t="s">
        <v>1208</v>
      </c>
      <c r="F407" s="66">
        <f>SUM(F408:F413)</f>
        <v>33150.26</v>
      </c>
      <c r="G407" s="66">
        <f>SUM(G408:G413)</f>
        <v>-1640.26</v>
      </c>
      <c r="H407" s="66">
        <f>SUM(H408:H413)</f>
        <v>31510</v>
      </c>
      <c r="I407" s="70" t="s">
        <v>0</v>
      </c>
    </row>
    <row r="408" ht="20" customHeight="1" spans="1:9">
      <c r="A408" s="64" t="s">
        <v>173</v>
      </c>
      <c r="B408" s="65" t="s">
        <v>0</v>
      </c>
      <c r="C408" s="65" t="s">
        <v>0</v>
      </c>
      <c r="D408" s="65" t="s">
        <v>551</v>
      </c>
      <c r="E408" s="64" t="s">
        <v>172</v>
      </c>
      <c r="F408" s="66">
        <v>4122</v>
      </c>
      <c r="G408" s="66">
        <v>-409</v>
      </c>
      <c r="H408" s="66">
        <f t="shared" si="6"/>
        <v>3713</v>
      </c>
      <c r="I408" s="70" t="s">
        <v>0</v>
      </c>
    </row>
    <row r="409" ht="20" customHeight="1" spans="1:9">
      <c r="A409" s="64" t="s">
        <v>179</v>
      </c>
      <c r="B409" s="65" t="s">
        <v>0</v>
      </c>
      <c r="C409" s="65" t="s">
        <v>0</v>
      </c>
      <c r="D409" s="65" t="s">
        <v>556</v>
      </c>
      <c r="E409" s="64" t="s">
        <v>178</v>
      </c>
      <c r="F409" s="66">
        <v>18152.6</v>
      </c>
      <c r="G409" s="66">
        <v>-1733.6</v>
      </c>
      <c r="H409" s="66">
        <f t="shared" si="6"/>
        <v>16419</v>
      </c>
      <c r="I409" s="70" t="s">
        <v>0</v>
      </c>
    </row>
    <row r="410" ht="20" customHeight="1" spans="1:9">
      <c r="A410" s="64" t="s">
        <v>184</v>
      </c>
      <c r="B410" s="65" t="s">
        <v>0</v>
      </c>
      <c r="C410" s="65" t="s">
        <v>0</v>
      </c>
      <c r="D410" s="65" t="s">
        <v>559</v>
      </c>
      <c r="E410" s="64" t="s">
        <v>183</v>
      </c>
      <c r="F410" s="66">
        <v>7235</v>
      </c>
      <c r="G410" s="66">
        <v>544</v>
      </c>
      <c r="H410" s="66">
        <f t="shared" si="6"/>
        <v>7779</v>
      </c>
      <c r="I410" s="70" t="s">
        <v>0</v>
      </c>
    </row>
    <row r="411" ht="20" customHeight="1" spans="1:9">
      <c r="A411" s="64" t="s">
        <v>191</v>
      </c>
      <c r="B411" s="65" t="s">
        <v>0</v>
      </c>
      <c r="C411" s="65" t="s">
        <v>0</v>
      </c>
      <c r="D411" s="65" t="s">
        <v>562</v>
      </c>
      <c r="E411" s="64" t="s">
        <v>190</v>
      </c>
      <c r="F411" s="66">
        <v>3524.66</v>
      </c>
      <c r="G411" s="66">
        <v>-154.66</v>
      </c>
      <c r="H411" s="66">
        <f t="shared" si="6"/>
        <v>3370</v>
      </c>
      <c r="I411" s="70" t="s">
        <v>0</v>
      </c>
    </row>
    <row r="412" ht="20" customHeight="1" spans="1:9">
      <c r="A412" s="64" t="s">
        <v>285</v>
      </c>
      <c r="B412" s="65" t="s">
        <v>0</v>
      </c>
      <c r="C412" s="65" t="s">
        <v>0</v>
      </c>
      <c r="D412" s="65" t="s">
        <v>565</v>
      </c>
      <c r="E412" s="64" t="s">
        <v>284</v>
      </c>
      <c r="F412" s="66">
        <v>78</v>
      </c>
      <c r="G412" s="66">
        <v>89</v>
      </c>
      <c r="H412" s="66">
        <f t="shared" si="6"/>
        <v>167</v>
      </c>
      <c r="I412" s="70" t="s">
        <v>0</v>
      </c>
    </row>
    <row r="413" ht="20" customHeight="1" spans="1:9">
      <c r="A413" s="64" t="s">
        <v>1209</v>
      </c>
      <c r="B413" s="65" t="s">
        <v>0</v>
      </c>
      <c r="C413" s="65" t="s">
        <v>0</v>
      </c>
      <c r="D413" s="65" t="s">
        <v>583</v>
      </c>
      <c r="E413" s="64" t="s">
        <v>1210</v>
      </c>
      <c r="F413" s="66">
        <v>38</v>
      </c>
      <c r="G413" s="66">
        <v>24</v>
      </c>
      <c r="H413" s="66">
        <f t="shared" si="6"/>
        <v>62</v>
      </c>
      <c r="I413" s="70" t="s">
        <v>0</v>
      </c>
    </row>
    <row r="414" ht="20" customHeight="1" spans="1:9">
      <c r="A414" s="64" t="s">
        <v>1211</v>
      </c>
      <c r="B414" s="65" t="s">
        <v>1198</v>
      </c>
      <c r="C414" s="65" t="s">
        <v>559</v>
      </c>
      <c r="D414" s="65" t="s">
        <v>0</v>
      </c>
      <c r="E414" s="64" t="s">
        <v>1212</v>
      </c>
      <c r="F414" s="66">
        <f>SUM(F415:F419)</f>
        <v>1464</v>
      </c>
      <c r="G414" s="66">
        <f>SUM(G415:G419)</f>
        <v>-296</v>
      </c>
      <c r="H414" s="66">
        <f>SUM(H415:H419)</f>
        <v>1168</v>
      </c>
      <c r="I414" s="70" t="s">
        <v>0</v>
      </c>
    </row>
    <row r="415" s="62" customFormat="1" ht="36" hidden="1" customHeight="1" spans="1:9">
      <c r="A415" s="67" t="s">
        <v>1213</v>
      </c>
      <c r="B415" s="68" t="s">
        <v>0</v>
      </c>
      <c r="C415" s="68" t="s">
        <v>0</v>
      </c>
      <c r="D415" s="68" t="s">
        <v>551</v>
      </c>
      <c r="E415" s="67" t="s">
        <v>1214</v>
      </c>
      <c r="F415" s="69">
        <v>0</v>
      </c>
      <c r="G415" s="69">
        <v>0</v>
      </c>
      <c r="H415" s="69">
        <f t="shared" si="6"/>
        <v>0</v>
      </c>
      <c r="I415" s="71" t="s">
        <v>0</v>
      </c>
    </row>
    <row r="416" ht="20" customHeight="1" spans="1:9">
      <c r="A416" s="64" t="s">
        <v>195</v>
      </c>
      <c r="B416" s="65" t="s">
        <v>0</v>
      </c>
      <c r="C416" s="65" t="s">
        <v>0</v>
      </c>
      <c r="D416" s="65" t="s">
        <v>556</v>
      </c>
      <c r="E416" s="64" t="s">
        <v>1215</v>
      </c>
      <c r="F416" s="66">
        <v>1372</v>
      </c>
      <c r="G416" s="66">
        <v>-251</v>
      </c>
      <c r="H416" s="66">
        <f t="shared" si="6"/>
        <v>1121</v>
      </c>
      <c r="I416" s="70" t="s">
        <v>0</v>
      </c>
    </row>
    <row r="417" s="62" customFormat="1" ht="36" hidden="1" customHeight="1" spans="1:9">
      <c r="A417" s="67" t="s">
        <v>1216</v>
      </c>
      <c r="B417" s="68" t="s">
        <v>0</v>
      </c>
      <c r="C417" s="68" t="s">
        <v>0</v>
      </c>
      <c r="D417" s="68" t="s">
        <v>559</v>
      </c>
      <c r="E417" s="67" t="s">
        <v>1217</v>
      </c>
      <c r="F417" s="69">
        <v>0</v>
      </c>
      <c r="G417" s="69">
        <v>0</v>
      </c>
      <c r="H417" s="69">
        <f t="shared" si="6"/>
        <v>0</v>
      </c>
      <c r="I417" s="71" t="s">
        <v>0</v>
      </c>
    </row>
    <row r="418" ht="20" customHeight="1" spans="1:9">
      <c r="A418" s="64" t="s">
        <v>1218</v>
      </c>
      <c r="B418" s="65" t="s">
        <v>0</v>
      </c>
      <c r="C418" s="65" t="s">
        <v>0</v>
      </c>
      <c r="D418" s="65" t="s">
        <v>565</v>
      </c>
      <c r="E418" s="64" t="s">
        <v>1219</v>
      </c>
      <c r="F418" s="66">
        <v>11</v>
      </c>
      <c r="G418" s="66">
        <v>16</v>
      </c>
      <c r="H418" s="66">
        <f t="shared" si="6"/>
        <v>27</v>
      </c>
      <c r="I418" s="70" t="s">
        <v>0</v>
      </c>
    </row>
    <row r="419" ht="20" customHeight="1" spans="1:9">
      <c r="A419" s="64" t="s">
        <v>1220</v>
      </c>
      <c r="B419" s="65" t="s">
        <v>0</v>
      </c>
      <c r="C419" s="65" t="s">
        <v>0</v>
      </c>
      <c r="D419" s="65" t="s">
        <v>583</v>
      </c>
      <c r="E419" s="64" t="s">
        <v>1221</v>
      </c>
      <c r="F419" s="66">
        <v>81</v>
      </c>
      <c r="G419" s="66">
        <v>-61</v>
      </c>
      <c r="H419" s="66">
        <f t="shared" si="6"/>
        <v>20</v>
      </c>
      <c r="I419" s="70" t="s">
        <v>0</v>
      </c>
    </row>
    <row r="420" s="62" customFormat="1" ht="36" hidden="1" customHeight="1" spans="1:9">
      <c r="A420" s="67" t="s">
        <v>1222</v>
      </c>
      <c r="B420" s="68" t="s">
        <v>1198</v>
      </c>
      <c r="C420" s="68" t="s">
        <v>562</v>
      </c>
      <c r="D420" s="68" t="s">
        <v>0</v>
      </c>
      <c r="E420" s="67" t="s">
        <v>1223</v>
      </c>
      <c r="F420" s="69">
        <f>SUM(F421:F425)</f>
        <v>0</v>
      </c>
      <c r="G420" s="69">
        <f>SUM(G421:G425)</f>
        <v>0</v>
      </c>
      <c r="H420" s="69">
        <f>SUM(H421:H425)</f>
        <v>0</v>
      </c>
      <c r="I420" s="71" t="s">
        <v>0</v>
      </c>
    </row>
    <row r="421" s="62" customFormat="1" ht="36" hidden="1" customHeight="1" spans="1:9">
      <c r="A421" s="67" t="s">
        <v>1224</v>
      </c>
      <c r="B421" s="68" t="s">
        <v>0</v>
      </c>
      <c r="C421" s="68" t="s">
        <v>0</v>
      </c>
      <c r="D421" s="68" t="s">
        <v>551</v>
      </c>
      <c r="E421" s="67" t="s">
        <v>1225</v>
      </c>
      <c r="F421" s="69">
        <v>0</v>
      </c>
      <c r="G421" s="69">
        <v>0</v>
      </c>
      <c r="H421" s="69">
        <f t="shared" si="6"/>
        <v>0</v>
      </c>
      <c r="I421" s="71" t="s">
        <v>0</v>
      </c>
    </row>
    <row r="422" s="62" customFormat="1" ht="36" hidden="1" customHeight="1" spans="1:9">
      <c r="A422" s="67" t="s">
        <v>1226</v>
      </c>
      <c r="B422" s="68" t="s">
        <v>0</v>
      </c>
      <c r="C422" s="68" t="s">
        <v>0</v>
      </c>
      <c r="D422" s="68" t="s">
        <v>556</v>
      </c>
      <c r="E422" s="67" t="s">
        <v>1227</v>
      </c>
      <c r="F422" s="69">
        <v>0</v>
      </c>
      <c r="G422" s="69">
        <v>0</v>
      </c>
      <c r="H422" s="69">
        <f t="shared" si="6"/>
        <v>0</v>
      </c>
      <c r="I422" s="71" t="s">
        <v>0</v>
      </c>
    </row>
    <row r="423" s="62" customFormat="1" ht="36" hidden="1" customHeight="1" spans="1:9">
      <c r="A423" s="67" t="s">
        <v>1228</v>
      </c>
      <c r="B423" s="68" t="s">
        <v>0</v>
      </c>
      <c r="C423" s="68" t="s">
        <v>0</v>
      </c>
      <c r="D423" s="68" t="s">
        <v>559</v>
      </c>
      <c r="E423" s="67" t="s">
        <v>1229</v>
      </c>
      <c r="F423" s="69">
        <v>0</v>
      </c>
      <c r="G423" s="69">
        <v>0</v>
      </c>
      <c r="H423" s="69">
        <f t="shared" si="6"/>
        <v>0</v>
      </c>
      <c r="I423" s="71" t="s">
        <v>0</v>
      </c>
    </row>
    <row r="424" s="62" customFormat="1" ht="36" hidden="1" customHeight="1" spans="1:9">
      <c r="A424" s="67" t="s">
        <v>1230</v>
      </c>
      <c r="B424" s="68" t="s">
        <v>0</v>
      </c>
      <c r="C424" s="68" t="s">
        <v>0</v>
      </c>
      <c r="D424" s="68" t="s">
        <v>562</v>
      </c>
      <c r="E424" s="67" t="s">
        <v>1231</v>
      </c>
      <c r="F424" s="69">
        <v>0</v>
      </c>
      <c r="G424" s="69">
        <v>0</v>
      </c>
      <c r="H424" s="69">
        <f t="shared" si="6"/>
        <v>0</v>
      </c>
      <c r="I424" s="71" t="s">
        <v>0</v>
      </c>
    </row>
    <row r="425" s="62" customFormat="1" ht="36" hidden="1" customHeight="1" spans="1:9">
      <c r="A425" s="67" t="s">
        <v>1232</v>
      </c>
      <c r="B425" s="68" t="s">
        <v>0</v>
      </c>
      <c r="C425" s="68" t="s">
        <v>0</v>
      </c>
      <c r="D425" s="68" t="s">
        <v>583</v>
      </c>
      <c r="E425" s="67" t="s">
        <v>1233</v>
      </c>
      <c r="F425" s="69">
        <v>0</v>
      </c>
      <c r="G425" s="69">
        <v>0</v>
      </c>
      <c r="H425" s="69">
        <f t="shared" si="6"/>
        <v>0</v>
      </c>
      <c r="I425" s="71" t="s">
        <v>0</v>
      </c>
    </row>
    <row r="426" s="62" customFormat="1" ht="36" hidden="1" customHeight="1" spans="1:9">
      <c r="A426" s="67" t="s">
        <v>1234</v>
      </c>
      <c r="B426" s="68" t="s">
        <v>1198</v>
      </c>
      <c r="C426" s="68" t="s">
        <v>565</v>
      </c>
      <c r="D426" s="68" t="s">
        <v>0</v>
      </c>
      <c r="E426" s="67" t="s">
        <v>1235</v>
      </c>
      <c r="F426" s="69">
        <f>SUM(F427:F429)</f>
        <v>0</v>
      </c>
      <c r="G426" s="69">
        <f>SUM(G427:G429)</f>
        <v>0</v>
      </c>
      <c r="H426" s="69">
        <f>SUM(H427:H429)</f>
        <v>0</v>
      </c>
      <c r="I426" s="71" t="s">
        <v>0</v>
      </c>
    </row>
    <row r="427" s="62" customFormat="1" ht="36" hidden="1" customHeight="1" spans="1:9">
      <c r="A427" s="67" t="s">
        <v>1236</v>
      </c>
      <c r="B427" s="68" t="s">
        <v>0</v>
      </c>
      <c r="C427" s="68" t="s">
        <v>0</v>
      </c>
      <c r="D427" s="68" t="s">
        <v>551</v>
      </c>
      <c r="E427" s="67" t="s">
        <v>1237</v>
      </c>
      <c r="F427" s="69">
        <v>0</v>
      </c>
      <c r="G427" s="69">
        <v>0</v>
      </c>
      <c r="H427" s="69">
        <f t="shared" si="6"/>
        <v>0</v>
      </c>
      <c r="I427" s="71" t="s">
        <v>0</v>
      </c>
    </row>
    <row r="428" s="62" customFormat="1" ht="36" hidden="1" customHeight="1" spans="1:9">
      <c r="A428" s="67" t="s">
        <v>1238</v>
      </c>
      <c r="B428" s="68" t="s">
        <v>0</v>
      </c>
      <c r="C428" s="68" t="s">
        <v>0</v>
      </c>
      <c r="D428" s="68" t="s">
        <v>556</v>
      </c>
      <c r="E428" s="67" t="s">
        <v>1239</v>
      </c>
      <c r="F428" s="69">
        <v>0</v>
      </c>
      <c r="G428" s="69">
        <v>0</v>
      </c>
      <c r="H428" s="69">
        <f t="shared" si="6"/>
        <v>0</v>
      </c>
      <c r="I428" s="71" t="s">
        <v>0</v>
      </c>
    </row>
    <row r="429" s="62" customFormat="1" ht="36" hidden="1" customHeight="1" spans="1:9">
      <c r="A429" s="67" t="s">
        <v>1240</v>
      </c>
      <c r="B429" s="68" t="s">
        <v>0</v>
      </c>
      <c r="C429" s="68" t="s">
        <v>0</v>
      </c>
      <c r="D429" s="68" t="s">
        <v>583</v>
      </c>
      <c r="E429" s="67" t="s">
        <v>1241</v>
      </c>
      <c r="F429" s="69">
        <v>0</v>
      </c>
      <c r="G429" s="69">
        <v>0</v>
      </c>
      <c r="H429" s="69">
        <f t="shared" si="6"/>
        <v>0</v>
      </c>
      <c r="I429" s="71" t="s">
        <v>0</v>
      </c>
    </row>
    <row r="430" s="62" customFormat="1" ht="36" hidden="1" customHeight="1" spans="1:9">
      <c r="A430" s="67" t="s">
        <v>1242</v>
      </c>
      <c r="B430" s="68" t="s">
        <v>1198</v>
      </c>
      <c r="C430" s="68" t="s">
        <v>568</v>
      </c>
      <c r="D430" s="68" t="s">
        <v>0</v>
      </c>
      <c r="E430" s="67" t="s">
        <v>1243</v>
      </c>
      <c r="F430" s="69">
        <f>SUM(F431:F433)</f>
        <v>0</v>
      </c>
      <c r="G430" s="69">
        <f>SUM(G431:G433)</f>
        <v>0</v>
      </c>
      <c r="H430" s="69">
        <f>SUM(H431:H433)</f>
        <v>0</v>
      </c>
      <c r="I430" s="71" t="s">
        <v>0</v>
      </c>
    </row>
    <row r="431" s="62" customFormat="1" ht="36" hidden="1" customHeight="1" spans="1:9">
      <c r="A431" s="67" t="s">
        <v>1244</v>
      </c>
      <c r="B431" s="68" t="s">
        <v>0</v>
      </c>
      <c r="C431" s="68" t="s">
        <v>0</v>
      </c>
      <c r="D431" s="68" t="s">
        <v>551</v>
      </c>
      <c r="E431" s="67" t="s">
        <v>1245</v>
      </c>
      <c r="F431" s="69">
        <v>0</v>
      </c>
      <c r="G431" s="69">
        <v>0</v>
      </c>
      <c r="H431" s="69">
        <f t="shared" si="6"/>
        <v>0</v>
      </c>
      <c r="I431" s="71" t="s">
        <v>0</v>
      </c>
    </row>
    <row r="432" s="62" customFormat="1" ht="36" hidden="1" customHeight="1" spans="1:9">
      <c r="A432" s="67" t="s">
        <v>1246</v>
      </c>
      <c r="B432" s="68" t="s">
        <v>0</v>
      </c>
      <c r="C432" s="68" t="s">
        <v>0</v>
      </c>
      <c r="D432" s="68" t="s">
        <v>556</v>
      </c>
      <c r="E432" s="67" t="s">
        <v>1247</v>
      </c>
      <c r="F432" s="69">
        <v>0</v>
      </c>
      <c r="G432" s="69">
        <v>0</v>
      </c>
      <c r="H432" s="69">
        <f t="shared" si="6"/>
        <v>0</v>
      </c>
      <c r="I432" s="71" t="s">
        <v>0</v>
      </c>
    </row>
    <row r="433" s="62" customFormat="1" ht="36" hidden="1" customHeight="1" spans="1:9">
      <c r="A433" s="67" t="s">
        <v>1248</v>
      </c>
      <c r="B433" s="68" t="s">
        <v>0</v>
      </c>
      <c r="C433" s="68" t="s">
        <v>0</v>
      </c>
      <c r="D433" s="68" t="s">
        <v>583</v>
      </c>
      <c r="E433" s="67" t="s">
        <v>1249</v>
      </c>
      <c r="F433" s="69">
        <v>0</v>
      </c>
      <c r="G433" s="69">
        <v>0</v>
      </c>
      <c r="H433" s="69">
        <f t="shared" si="6"/>
        <v>0</v>
      </c>
      <c r="I433" s="71" t="s">
        <v>0</v>
      </c>
    </row>
    <row r="434" s="62" customFormat="1" ht="36" hidden="1" customHeight="1" spans="1:9">
      <c r="A434" s="67" t="s">
        <v>1250</v>
      </c>
      <c r="B434" s="68" t="s">
        <v>1198</v>
      </c>
      <c r="C434" s="68" t="s">
        <v>571</v>
      </c>
      <c r="D434" s="68" t="s">
        <v>0</v>
      </c>
      <c r="E434" s="67" t="s">
        <v>1251</v>
      </c>
      <c r="F434" s="69">
        <f>SUM(F435:F437)</f>
        <v>0</v>
      </c>
      <c r="G434" s="69">
        <f>SUM(G435:G437)</f>
        <v>0</v>
      </c>
      <c r="H434" s="69">
        <f>SUM(H435:H437)</f>
        <v>0</v>
      </c>
      <c r="I434" s="71" t="s">
        <v>0</v>
      </c>
    </row>
    <row r="435" s="62" customFormat="1" ht="36" hidden="1" customHeight="1" spans="1:9">
      <c r="A435" s="67" t="s">
        <v>1252</v>
      </c>
      <c r="B435" s="68" t="s">
        <v>0</v>
      </c>
      <c r="C435" s="68" t="s">
        <v>0</v>
      </c>
      <c r="D435" s="68" t="s">
        <v>551</v>
      </c>
      <c r="E435" s="67" t="s">
        <v>1253</v>
      </c>
      <c r="F435" s="69">
        <v>0</v>
      </c>
      <c r="G435" s="69">
        <v>0</v>
      </c>
      <c r="H435" s="69">
        <f t="shared" si="6"/>
        <v>0</v>
      </c>
      <c r="I435" s="71" t="s">
        <v>0</v>
      </c>
    </row>
    <row r="436" s="62" customFormat="1" ht="36" hidden="1" customHeight="1" spans="1:9">
      <c r="A436" s="67" t="s">
        <v>1254</v>
      </c>
      <c r="B436" s="68" t="s">
        <v>0</v>
      </c>
      <c r="C436" s="68" t="s">
        <v>0</v>
      </c>
      <c r="D436" s="68" t="s">
        <v>556</v>
      </c>
      <c r="E436" s="67" t="s">
        <v>1255</v>
      </c>
      <c r="F436" s="69">
        <v>0</v>
      </c>
      <c r="G436" s="69">
        <v>0</v>
      </c>
      <c r="H436" s="69">
        <f t="shared" si="6"/>
        <v>0</v>
      </c>
      <c r="I436" s="71" t="s">
        <v>0</v>
      </c>
    </row>
    <row r="437" s="62" customFormat="1" ht="36" hidden="1" customHeight="1" spans="1:9">
      <c r="A437" s="67" t="s">
        <v>1256</v>
      </c>
      <c r="B437" s="68" t="s">
        <v>0</v>
      </c>
      <c r="C437" s="68" t="s">
        <v>0</v>
      </c>
      <c r="D437" s="68" t="s">
        <v>583</v>
      </c>
      <c r="E437" s="67" t="s">
        <v>1257</v>
      </c>
      <c r="F437" s="69">
        <v>0</v>
      </c>
      <c r="G437" s="69">
        <v>0</v>
      </c>
      <c r="H437" s="69">
        <f t="shared" si="6"/>
        <v>0</v>
      </c>
      <c r="I437" s="71" t="s">
        <v>0</v>
      </c>
    </row>
    <row r="438" ht="20" customHeight="1" spans="1:9">
      <c r="A438" s="64" t="s">
        <v>1258</v>
      </c>
      <c r="B438" s="65" t="s">
        <v>1198</v>
      </c>
      <c r="C438" s="65" t="s">
        <v>574</v>
      </c>
      <c r="D438" s="65" t="s">
        <v>0</v>
      </c>
      <c r="E438" s="64" t="s">
        <v>1259</v>
      </c>
      <c r="F438" s="66">
        <f>SUM(F439:F443)</f>
        <v>217</v>
      </c>
      <c r="G438" s="66">
        <f>SUM(G439:G443)</f>
        <v>5</v>
      </c>
      <c r="H438" s="66">
        <f>SUM(H439:H443)</f>
        <v>222</v>
      </c>
      <c r="I438" s="70" t="s">
        <v>0</v>
      </c>
    </row>
    <row r="439" s="62" customFormat="1" ht="36" hidden="1" customHeight="1" spans="1:9">
      <c r="A439" s="67" t="s">
        <v>1260</v>
      </c>
      <c r="B439" s="68" t="s">
        <v>0</v>
      </c>
      <c r="C439" s="68" t="s">
        <v>0</v>
      </c>
      <c r="D439" s="68" t="s">
        <v>551</v>
      </c>
      <c r="E439" s="67" t="s">
        <v>1261</v>
      </c>
      <c r="F439" s="69">
        <v>0</v>
      </c>
      <c r="G439" s="69">
        <v>0</v>
      </c>
      <c r="H439" s="69">
        <f t="shared" si="6"/>
        <v>0</v>
      </c>
      <c r="I439" s="71" t="s">
        <v>0</v>
      </c>
    </row>
    <row r="440" ht="20" customHeight="1" spans="1:9">
      <c r="A440" s="64" t="s">
        <v>1262</v>
      </c>
      <c r="B440" s="65" t="s">
        <v>0</v>
      </c>
      <c r="C440" s="65" t="s">
        <v>0</v>
      </c>
      <c r="D440" s="65" t="s">
        <v>556</v>
      </c>
      <c r="E440" s="64" t="s">
        <v>1263</v>
      </c>
      <c r="F440" s="66">
        <v>217</v>
      </c>
      <c r="G440" s="66">
        <v>5</v>
      </c>
      <c r="H440" s="66">
        <f t="shared" si="6"/>
        <v>222</v>
      </c>
      <c r="I440" s="70" t="s">
        <v>0</v>
      </c>
    </row>
    <row r="441" s="62" customFormat="1" ht="36" hidden="1" customHeight="1" spans="1:9">
      <c r="A441" s="67" t="s">
        <v>1264</v>
      </c>
      <c r="B441" s="68" t="s">
        <v>0</v>
      </c>
      <c r="C441" s="68" t="s">
        <v>0</v>
      </c>
      <c r="D441" s="68" t="s">
        <v>559</v>
      </c>
      <c r="E441" s="67" t="s">
        <v>1265</v>
      </c>
      <c r="F441" s="69">
        <v>0</v>
      </c>
      <c r="G441" s="69">
        <v>0</v>
      </c>
      <c r="H441" s="69">
        <f t="shared" si="6"/>
        <v>0</v>
      </c>
      <c r="I441" s="71" t="s">
        <v>0</v>
      </c>
    </row>
    <row r="442" s="62" customFormat="1" ht="36" hidden="1" customHeight="1" spans="1:9">
      <c r="A442" s="67" t="s">
        <v>1266</v>
      </c>
      <c r="B442" s="68" t="s">
        <v>0</v>
      </c>
      <c r="C442" s="68" t="s">
        <v>0</v>
      </c>
      <c r="D442" s="68" t="s">
        <v>562</v>
      </c>
      <c r="E442" s="67" t="s">
        <v>1267</v>
      </c>
      <c r="F442" s="69">
        <v>0</v>
      </c>
      <c r="G442" s="69">
        <v>0</v>
      </c>
      <c r="H442" s="69">
        <f t="shared" si="6"/>
        <v>0</v>
      </c>
      <c r="I442" s="71" t="s">
        <v>0</v>
      </c>
    </row>
    <row r="443" s="62" customFormat="1" ht="36" hidden="1" customHeight="1" spans="1:9">
      <c r="A443" s="67" t="s">
        <v>1268</v>
      </c>
      <c r="B443" s="68" t="s">
        <v>0</v>
      </c>
      <c r="C443" s="68" t="s">
        <v>0</v>
      </c>
      <c r="D443" s="68" t="s">
        <v>583</v>
      </c>
      <c r="E443" s="67" t="s">
        <v>1269</v>
      </c>
      <c r="F443" s="69">
        <v>0</v>
      </c>
      <c r="G443" s="69">
        <v>0</v>
      </c>
      <c r="H443" s="69">
        <f t="shared" si="6"/>
        <v>0</v>
      </c>
      <c r="I443" s="71" t="s">
        <v>0</v>
      </c>
    </row>
    <row r="444" ht="20" customHeight="1" spans="1:9">
      <c r="A444" s="64" t="s">
        <v>1270</v>
      </c>
      <c r="B444" s="65" t="s">
        <v>1198</v>
      </c>
      <c r="C444" s="65" t="s">
        <v>577</v>
      </c>
      <c r="D444" s="65" t="s">
        <v>0</v>
      </c>
      <c r="E444" s="64" t="s">
        <v>1271</v>
      </c>
      <c r="F444" s="66">
        <f>SUM(F445:F450)</f>
        <v>72</v>
      </c>
      <c r="G444" s="66">
        <f>SUM(G445:G450)</f>
        <v>82</v>
      </c>
      <c r="H444" s="66">
        <f>SUM(H445:H450)</f>
        <v>154</v>
      </c>
      <c r="I444" s="70" t="s">
        <v>0</v>
      </c>
    </row>
    <row r="445" s="62" customFormat="1" ht="36" hidden="1" customHeight="1" spans="1:9">
      <c r="A445" s="67" t="s">
        <v>1272</v>
      </c>
      <c r="B445" s="68" t="s">
        <v>0</v>
      </c>
      <c r="C445" s="68" t="s">
        <v>0</v>
      </c>
      <c r="D445" s="68" t="s">
        <v>551</v>
      </c>
      <c r="E445" s="67" t="s">
        <v>1273</v>
      </c>
      <c r="F445" s="69">
        <v>0</v>
      </c>
      <c r="G445" s="69">
        <v>0</v>
      </c>
      <c r="H445" s="69">
        <f t="shared" si="6"/>
        <v>0</v>
      </c>
      <c r="I445" s="71" t="s">
        <v>0</v>
      </c>
    </row>
    <row r="446" s="62" customFormat="1" ht="36" hidden="1" customHeight="1" spans="1:9">
      <c r="A446" s="67" t="s">
        <v>1274</v>
      </c>
      <c r="B446" s="68" t="s">
        <v>0</v>
      </c>
      <c r="C446" s="68" t="s">
        <v>0</v>
      </c>
      <c r="D446" s="68" t="s">
        <v>556</v>
      </c>
      <c r="E446" s="67" t="s">
        <v>1275</v>
      </c>
      <c r="F446" s="69">
        <v>0</v>
      </c>
      <c r="G446" s="69">
        <v>0</v>
      </c>
      <c r="H446" s="69">
        <f t="shared" si="6"/>
        <v>0</v>
      </c>
      <c r="I446" s="71" t="s">
        <v>0</v>
      </c>
    </row>
    <row r="447" s="62" customFormat="1" ht="36" hidden="1" customHeight="1" spans="1:9">
      <c r="A447" s="67" t="s">
        <v>1276</v>
      </c>
      <c r="B447" s="68" t="s">
        <v>0</v>
      </c>
      <c r="C447" s="68" t="s">
        <v>0</v>
      </c>
      <c r="D447" s="68" t="s">
        <v>559</v>
      </c>
      <c r="E447" s="67" t="s">
        <v>1277</v>
      </c>
      <c r="F447" s="69">
        <v>0</v>
      </c>
      <c r="G447" s="69">
        <v>0</v>
      </c>
      <c r="H447" s="69">
        <f t="shared" si="6"/>
        <v>0</v>
      </c>
      <c r="I447" s="71" t="s">
        <v>0</v>
      </c>
    </row>
    <row r="448" s="62" customFormat="1" ht="36" hidden="1" customHeight="1" spans="1:9">
      <c r="A448" s="67" t="s">
        <v>1278</v>
      </c>
      <c r="B448" s="68" t="s">
        <v>0</v>
      </c>
      <c r="C448" s="68" t="s">
        <v>0</v>
      </c>
      <c r="D448" s="68" t="s">
        <v>562</v>
      </c>
      <c r="E448" s="67" t="s">
        <v>1279</v>
      </c>
      <c r="F448" s="69">
        <v>0</v>
      </c>
      <c r="G448" s="69">
        <v>0</v>
      </c>
      <c r="H448" s="69">
        <f t="shared" si="6"/>
        <v>0</v>
      </c>
      <c r="I448" s="71" t="s">
        <v>0</v>
      </c>
    </row>
    <row r="449" s="62" customFormat="1" ht="36" hidden="1" customHeight="1" spans="1:9">
      <c r="A449" s="67" t="s">
        <v>1280</v>
      </c>
      <c r="B449" s="68" t="s">
        <v>0</v>
      </c>
      <c r="C449" s="68" t="s">
        <v>0</v>
      </c>
      <c r="D449" s="68" t="s">
        <v>565</v>
      </c>
      <c r="E449" s="67" t="s">
        <v>1281</v>
      </c>
      <c r="F449" s="69">
        <v>0</v>
      </c>
      <c r="G449" s="69">
        <v>0</v>
      </c>
      <c r="H449" s="69">
        <f t="shared" si="6"/>
        <v>0</v>
      </c>
      <c r="I449" s="71" t="s">
        <v>0</v>
      </c>
    </row>
    <row r="450" ht="20" customHeight="1" spans="1:9">
      <c r="A450" s="64" t="s">
        <v>1282</v>
      </c>
      <c r="B450" s="65" t="s">
        <v>0</v>
      </c>
      <c r="C450" s="65" t="s">
        <v>0</v>
      </c>
      <c r="D450" s="65" t="s">
        <v>583</v>
      </c>
      <c r="E450" s="64" t="s">
        <v>1283</v>
      </c>
      <c r="F450" s="66">
        <v>72</v>
      </c>
      <c r="G450" s="66">
        <v>82</v>
      </c>
      <c r="H450" s="66">
        <f t="shared" si="6"/>
        <v>154</v>
      </c>
      <c r="I450" s="70" t="s">
        <v>0</v>
      </c>
    </row>
    <row r="451" ht="20" customHeight="1" spans="1:9">
      <c r="A451" s="64" t="s">
        <v>1284</v>
      </c>
      <c r="B451" s="65" t="s">
        <v>1198</v>
      </c>
      <c r="C451" s="65" t="s">
        <v>583</v>
      </c>
      <c r="D451" s="65" t="s">
        <v>0</v>
      </c>
      <c r="E451" s="64" t="s">
        <v>1285</v>
      </c>
      <c r="F451" s="66">
        <f>SUM(F452)</f>
        <v>245</v>
      </c>
      <c r="G451" s="66">
        <f>SUM(G452)</f>
        <v>-218</v>
      </c>
      <c r="H451" s="66">
        <f>SUM(H452)</f>
        <v>27</v>
      </c>
      <c r="I451" s="70" t="s">
        <v>0</v>
      </c>
    </row>
    <row r="452" ht="20" customHeight="1" spans="1:9">
      <c r="A452" s="64" t="s">
        <v>1286</v>
      </c>
      <c r="B452" s="65" t="s">
        <v>0</v>
      </c>
      <c r="C452" s="65" t="s">
        <v>0</v>
      </c>
      <c r="D452" s="65" t="s">
        <v>583</v>
      </c>
      <c r="E452" s="64" t="s">
        <v>1285</v>
      </c>
      <c r="F452" s="66">
        <v>245</v>
      </c>
      <c r="G452" s="66">
        <v>-218</v>
      </c>
      <c r="H452" s="66">
        <f t="shared" si="6"/>
        <v>27</v>
      </c>
      <c r="I452" s="70" t="s">
        <v>0</v>
      </c>
    </row>
    <row r="453" ht="20" customHeight="1" spans="1:9">
      <c r="A453" s="64" t="s">
        <v>1287</v>
      </c>
      <c r="B453" s="65" t="s">
        <v>1287</v>
      </c>
      <c r="C453" s="65" t="s">
        <v>0</v>
      </c>
      <c r="D453" s="65" t="s">
        <v>0</v>
      </c>
      <c r="E453" s="64" t="s">
        <v>1288</v>
      </c>
      <c r="F453" s="66">
        <f>SUM(F454,F459,F468,F474,F479,F484,F489,F496,F500,F504)</f>
        <v>323</v>
      </c>
      <c r="G453" s="66">
        <f>SUM(G454,G459,G468,G474,G479,G484,G489,G496,G500,G504)</f>
        <v>-23</v>
      </c>
      <c r="H453" s="66">
        <f>SUM(H454,H459,H468,H474,H479,H484,H489,H496,H500,H504)</f>
        <v>300</v>
      </c>
      <c r="I453" s="70" t="s">
        <v>0</v>
      </c>
    </row>
    <row r="454" ht="20" customHeight="1" spans="1:9">
      <c r="A454" s="64" t="s">
        <v>1289</v>
      </c>
      <c r="B454" s="65" t="s">
        <v>1287</v>
      </c>
      <c r="C454" s="65" t="s">
        <v>551</v>
      </c>
      <c r="D454" s="65" t="s">
        <v>0</v>
      </c>
      <c r="E454" s="64" t="s">
        <v>1290</v>
      </c>
      <c r="F454" s="66">
        <f>SUM(F455:F458)</f>
        <v>249</v>
      </c>
      <c r="G454" s="66">
        <f>SUM(G455:G458)</f>
        <v>-43</v>
      </c>
      <c r="H454" s="66">
        <f>SUM(H455:H458)</f>
        <v>206</v>
      </c>
      <c r="I454" s="70" t="s">
        <v>0</v>
      </c>
    </row>
    <row r="455" ht="20" customHeight="1" spans="1:9">
      <c r="A455" s="64" t="s">
        <v>1291</v>
      </c>
      <c r="B455" s="65" t="s">
        <v>0</v>
      </c>
      <c r="C455" s="65" t="s">
        <v>0</v>
      </c>
      <c r="D455" s="65" t="s">
        <v>551</v>
      </c>
      <c r="E455" s="64" t="s">
        <v>554</v>
      </c>
      <c r="F455" s="66">
        <v>210</v>
      </c>
      <c r="G455" s="66">
        <v>-23</v>
      </c>
      <c r="H455" s="66">
        <f t="shared" si="6"/>
        <v>187</v>
      </c>
      <c r="I455" s="70" t="s">
        <v>0</v>
      </c>
    </row>
    <row r="456" s="62" customFormat="1" ht="36" hidden="1" customHeight="1" spans="1:9">
      <c r="A456" s="67" t="s">
        <v>1292</v>
      </c>
      <c r="B456" s="68" t="s">
        <v>0</v>
      </c>
      <c r="C456" s="68" t="s">
        <v>0</v>
      </c>
      <c r="D456" s="68" t="s">
        <v>556</v>
      </c>
      <c r="E456" s="67" t="s">
        <v>557</v>
      </c>
      <c r="F456" s="69">
        <v>0</v>
      </c>
      <c r="G456" s="69">
        <v>0</v>
      </c>
      <c r="H456" s="69">
        <f t="shared" si="6"/>
        <v>0</v>
      </c>
      <c r="I456" s="71" t="s">
        <v>0</v>
      </c>
    </row>
    <row r="457" s="62" customFormat="1" ht="36" hidden="1" customHeight="1" spans="1:9">
      <c r="A457" s="67" t="s">
        <v>1293</v>
      </c>
      <c r="B457" s="68" t="s">
        <v>0</v>
      </c>
      <c r="C457" s="68" t="s">
        <v>0</v>
      </c>
      <c r="D457" s="68" t="s">
        <v>559</v>
      </c>
      <c r="E457" s="67" t="s">
        <v>560</v>
      </c>
      <c r="F457" s="69">
        <v>0</v>
      </c>
      <c r="G457" s="69">
        <v>0</v>
      </c>
      <c r="H457" s="69">
        <f t="shared" si="6"/>
        <v>0</v>
      </c>
      <c r="I457" s="71" t="s">
        <v>0</v>
      </c>
    </row>
    <row r="458" ht="20" customHeight="1" spans="1:9">
      <c r="A458" s="64" t="s">
        <v>1294</v>
      </c>
      <c r="B458" s="65" t="s">
        <v>0</v>
      </c>
      <c r="C458" s="65" t="s">
        <v>0</v>
      </c>
      <c r="D458" s="65" t="s">
        <v>583</v>
      </c>
      <c r="E458" s="64" t="s">
        <v>1295</v>
      </c>
      <c r="F458" s="66">
        <v>39</v>
      </c>
      <c r="G458" s="66">
        <v>-20</v>
      </c>
      <c r="H458" s="66">
        <f t="shared" si="6"/>
        <v>19</v>
      </c>
      <c r="I458" s="70" t="s">
        <v>0</v>
      </c>
    </row>
    <row r="459" ht="20" customHeight="1" spans="1:9">
      <c r="A459" s="64" t="s">
        <v>1296</v>
      </c>
      <c r="B459" s="65" t="s">
        <v>1287</v>
      </c>
      <c r="C459" s="65" t="s">
        <v>556</v>
      </c>
      <c r="D459" s="65" t="s">
        <v>0</v>
      </c>
      <c r="E459" s="64" t="s">
        <v>1297</v>
      </c>
      <c r="F459" s="66">
        <f>SUM(F460:F467)</f>
        <v>0</v>
      </c>
      <c r="G459" s="66">
        <f>SUM(G460:G467)</f>
        <v>20</v>
      </c>
      <c r="H459" s="66">
        <f>SUM(H460:H467)</f>
        <v>20</v>
      </c>
      <c r="I459" s="70" t="s">
        <v>0</v>
      </c>
    </row>
    <row r="460" s="62" customFormat="1" ht="36" hidden="1" customHeight="1" spans="1:9">
      <c r="A460" s="67" t="s">
        <v>1298</v>
      </c>
      <c r="B460" s="68" t="s">
        <v>0</v>
      </c>
      <c r="C460" s="68" t="s">
        <v>0</v>
      </c>
      <c r="D460" s="68" t="s">
        <v>551</v>
      </c>
      <c r="E460" s="67" t="s">
        <v>1299</v>
      </c>
      <c r="F460" s="69">
        <v>0</v>
      </c>
      <c r="G460" s="69">
        <v>0</v>
      </c>
      <c r="H460" s="69">
        <f t="shared" ref="H459:H522" si="7">SUM(F460:G460)</f>
        <v>0</v>
      </c>
      <c r="I460" s="71" t="s">
        <v>0</v>
      </c>
    </row>
    <row r="461" s="62" customFormat="1" ht="36" hidden="1" customHeight="1" spans="1:9">
      <c r="A461" s="67" t="s">
        <v>1300</v>
      </c>
      <c r="B461" s="68" t="s">
        <v>0</v>
      </c>
      <c r="C461" s="68" t="s">
        <v>0</v>
      </c>
      <c r="D461" s="68" t="s">
        <v>559</v>
      </c>
      <c r="E461" s="67" t="s">
        <v>1301</v>
      </c>
      <c r="F461" s="69">
        <v>0</v>
      </c>
      <c r="G461" s="69">
        <v>0</v>
      </c>
      <c r="H461" s="69">
        <f t="shared" si="7"/>
        <v>0</v>
      </c>
      <c r="I461" s="71" t="s">
        <v>0</v>
      </c>
    </row>
    <row r="462" s="62" customFormat="1" ht="36" hidden="1" customHeight="1" spans="1:9">
      <c r="A462" s="67" t="s">
        <v>1302</v>
      </c>
      <c r="B462" s="68" t="s">
        <v>0</v>
      </c>
      <c r="C462" s="68" t="s">
        <v>0</v>
      </c>
      <c r="D462" s="68" t="s">
        <v>562</v>
      </c>
      <c r="E462" s="67" t="s">
        <v>1303</v>
      </c>
      <c r="F462" s="69">
        <v>0</v>
      </c>
      <c r="G462" s="69">
        <v>0</v>
      </c>
      <c r="H462" s="69">
        <f t="shared" si="7"/>
        <v>0</v>
      </c>
      <c r="I462" s="71" t="s">
        <v>0</v>
      </c>
    </row>
    <row r="463" s="62" customFormat="1" ht="36" hidden="1" customHeight="1" spans="1:9">
      <c r="A463" s="67" t="s">
        <v>1304</v>
      </c>
      <c r="B463" s="68" t="s">
        <v>0</v>
      </c>
      <c r="C463" s="68" t="s">
        <v>0</v>
      </c>
      <c r="D463" s="68" t="s">
        <v>565</v>
      </c>
      <c r="E463" s="67" t="s">
        <v>1305</v>
      </c>
      <c r="F463" s="69">
        <v>0</v>
      </c>
      <c r="G463" s="69">
        <v>0</v>
      </c>
      <c r="H463" s="69">
        <f t="shared" si="7"/>
        <v>0</v>
      </c>
      <c r="I463" s="71" t="s">
        <v>0</v>
      </c>
    </row>
    <row r="464" s="62" customFormat="1" ht="36" hidden="1" customHeight="1" spans="1:9">
      <c r="A464" s="67" t="s">
        <v>1306</v>
      </c>
      <c r="B464" s="68" t="s">
        <v>0</v>
      </c>
      <c r="C464" s="68" t="s">
        <v>0</v>
      </c>
      <c r="D464" s="68" t="s">
        <v>568</v>
      </c>
      <c r="E464" s="67" t="s">
        <v>1307</v>
      </c>
      <c r="F464" s="69">
        <v>0</v>
      </c>
      <c r="G464" s="69">
        <v>0</v>
      </c>
      <c r="H464" s="69">
        <f t="shared" si="7"/>
        <v>0</v>
      </c>
      <c r="I464" s="71" t="s">
        <v>0</v>
      </c>
    </row>
    <row r="465" s="62" customFormat="1" ht="36" hidden="1" customHeight="1" spans="1:9">
      <c r="A465" s="67" t="s">
        <v>1308</v>
      </c>
      <c r="B465" s="68" t="s">
        <v>0</v>
      </c>
      <c r="C465" s="68" t="s">
        <v>0</v>
      </c>
      <c r="D465" s="68" t="s">
        <v>571</v>
      </c>
      <c r="E465" s="67" t="s">
        <v>1309</v>
      </c>
      <c r="F465" s="69">
        <v>0</v>
      </c>
      <c r="G465" s="69">
        <v>0</v>
      </c>
      <c r="H465" s="69">
        <f t="shared" si="7"/>
        <v>0</v>
      </c>
      <c r="I465" s="71" t="s">
        <v>0</v>
      </c>
    </row>
    <row r="466" ht="20" customHeight="1" spans="1:9">
      <c r="A466" s="64" t="s">
        <v>1310</v>
      </c>
      <c r="B466" s="65" t="s">
        <v>0</v>
      </c>
      <c r="C466" s="65" t="s">
        <v>0</v>
      </c>
      <c r="D466" s="65" t="s">
        <v>574</v>
      </c>
      <c r="E466" s="64" t="s">
        <v>1311</v>
      </c>
      <c r="F466" s="66">
        <v>0</v>
      </c>
      <c r="G466" s="66">
        <v>20</v>
      </c>
      <c r="H466" s="66">
        <f t="shared" si="7"/>
        <v>20</v>
      </c>
      <c r="I466" s="70" t="s">
        <v>0</v>
      </c>
    </row>
    <row r="467" s="62" customFormat="1" ht="36" hidden="1" customHeight="1" spans="1:9">
      <c r="A467" s="67" t="s">
        <v>1312</v>
      </c>
      <c r="B467" s="68" t="s">
        <v>0</v>
      </c>
      <c r="C467" s="68" t="s">
        <v>0</v>
      </c>
      <c r="D467" s="68" t="s">
        <v>583</v>
      </c>
      <c r="E467" s="67" t="s">
        <v>1313</v>
      </c>
      <c r="F467" s="69">
        <v>0</v>
      </c>
      <c r="G467" s="69">
        <v>0</v>
      </c>
      <c r="H467" s="69">
        <f t="shared" si="7"/>
        <v>0</v>
      </c>
      <c r="I467" s="71" t="s">
        <v>0</v>
      </c>
    </row>
    <row r="468" s="62" customFormat="1" ht="36" hidden="1" customHeight="1" spans="1:9">
      <c r="A468" s="67" t="s">
        <v>1314</v>
      </c>
      <c r="B468" s="68" t="s">
        <v>1287</v>
      </c>
      <c r="C468" s="68" t="s">
        <v>559</v>
      </c>
      <c r="D468" s="68" t="s">
        <v>0</v>
      </c>
      <c r="E468" s="67" t="s">
        <v>1315</v>
      </c>
      <c r="F468" s="69">
        <f>SUM(F469:F473)</f>
        <v>0</v>
      </c>
      <c r="G468" s="69">
        <f>SUM(G469:G473)</f>
        <v>0</v>
      </c>
      <c r="H468" s="69">
        <f>SUM(H469:H473)</f>
        <v>0</v>
      </c>
      <c r="I468" s="71" t="s">
        <v>0</v>
      </c>
    </row>
    <row r="469" s="62" customFormat="1" ht="36" hidden="1" customHeight="1" spans="1:9">
      <c r="A469" s="67" t="s">
        <v>1316</v>
      </c>
      <c r="B469" s="68" t="s">
        <v>0</v>
      </c>
      <c r="C469" s="68" t="s">
        <v>0</v>
      </c>
      <c r="D469" s="68" t="s">
        <v>551</v>
      </c>
      <c r="E469" s="67" t="s">
        <v>1299</v>
      </c>
      <c r="F469" s="69">
        <v>0</v>
      </c>
      <c r="G469" s="69">
        <v>0</v>
      </c>
      <c r="H469" s="69">
        <f t="shared" si="7"/>
        <v>0</v>
      </c>
      <c r="I469" s="71" t="s">
        <v>0</v>
      </c>
    </row>
    <row r="470" s="62" customFormat="1" ht="36" hidden="1" customHeight="1" spans="1:9">
      <c r="A470" s="67" t="s">
        <v>1317</v>
      </c>
      <c r="B470" s="68" t="s">
        <v>0</v>
      </c>
      <c r="C470" s="68" t="s">
        <v>0</v>
      </c>
      <c r="D470" s="68" t="s">
        <v>556</v>
      </c>
      <c r="E470" s="67" t="s">
        <v>1318</v>
      </c>
      <c r="F470" s="69">
        <v>0</v>
      </c>
      <c r="G470" s="69">
        <v>0</v>
      </c>
      <c r="H470" s="69">
        <f t="shared" si="7"/>
        <v>0</v>
      </c>
      <c r="I470" s="71" t="s">
        <v>0</v>
      </c>
    </row>
    <row r="471" s="62" customFormat="1" ht="36" hidden="1" customHeight="1" spans="1:9">
      <c r="A471" s="67" t="s">
        <v>1319</v>
      </c>
      <c r="B471" s="68" t="s">
        <v>0</v>
      </c>
      <c r="C471" s="68" t="s">
        <v>0</v>
      </c>
      <c r="D471" s="68" t="s">
        <v>559</v>
      </c>
      <c r="E471" s="67" t="s">
        <v>1320</v>
      </c>
      <c r="F471" s="69">
        <v>0</v>
      </c>
      <c r="G471" s="69">
        <v>0</v>
      </c>
      <c r="H471" s="69">
        <f t="shared" si="7"/>
        <v>0</v>
      </c>
      <c r="I471" s="71" t="s">
        <v>0</v>
      </c>
    </row>
    <row r="472" s="62" customFormat="1" ht="36" hidden="1" customHeight="1" spans="1:9">
      <c r="A472" s="67" t="s">
        <v>1321</v>
      </c>
      <c r="B472" s="68" t="s">
        <v>0</v>
      </c>
      <c r="C472" s="68" t="s">
        <v>0</v>
      </c>
      <c r="D472" s="68" t="s">
        <v>562</v>
      </c>
      <c r="E472" s="67" t="s">
        <v>1322</v>
      </c>
      <c r="F472" s="69">
        <v>0</v>
      </c>
      <c r="G472" s="69">
        <v>0</v>
      </c>
      <c r="H472" s="69">
        <f t="shared" si="7"/>
        <v>0</v>
      </c>
      <c r="I472" s="71" t="s">
        <v>0</v>
      </c>
    </row>
    <row r="473" s="62" customFormat="1" ht="36" hidden="1" customHeight="1" spans="1:9">
      <c r="A473" s="67" t="s">
        <v>1323</v>
      </c>
      <c r="B473" s="68" t="s">
        <v>0</v>
      </c>
      <c r="C473" s="68" t="s">
        <v>0</v>
      </c>
      <c r="D473" s="68" t="s">
        <v>583</v>
      </c>
      <c r="E473" s="67" t="s">
        <v>1324</v>
      </c>
      <c r="F473" s="69">
        <v>0</v>
      </c>
      <c r="G473" s="69">
        <v>0</v>
      </c>
      <c r="H473" s="69">
        <f t="shared" si="7"/>
        <v>0</v>
      </c>
      <c r="I473" s="71" t="s">
        <v>0</v>
      </c>
    </row>
    <row r="474" ht="20" customHeight="1" spans="1:9">
      <c r="A474" s="64" t="s">
        <v>1325</v>
      </c>
      <c r="B474" s="65" t="s">
        <v>1287</v>
      </c>
      <c r="C474" s="65" t="s">
        <v>562</v>
      </c>
      <c r="D474" s="65" t="s">
        <v>0</v>
      </c>
      <c r="E474" s="64" t="s">
        <v>1326</v>
      </c>
      <c r="F474" s="66">
        <f>SUM(F475:F478)</f>
        <v>0</v>
      </c>
      <c r="G474" s="66">
        <f>SUM(G475:G478)</f>
        <v>20</v>
      </c>
      <c r="H474" s="66">
        <f>SUM(H475:H478)</f>
        <v>20</v>
      </c>
      <c r="I474" s="70" t="s">
        <v>0</v>
      </c>
    </row>
    <row r="475" s="62" customFormat="1" ht="36" hidden="1" customHeight="1" spans="1:9">
      <c r="A475" s="67" t="s">
        <v>1327</v>
      </c>
      <c r="B475" s="68" t="s">
        <v>0</v>
      </c>
      <c r="C475" s="68" t="s">
        <v>0</v>
      </c>
      <c r="D475" s="68" t="s">
        <v>551</v>
      </c>
      <c r="E475" s="67" t="s">
        <v>1299</v>
      </c>
      <c r="F475" s="69">
        <v>0</v>
      </c>
      <c r="G475" s="69">
        <v>0</v>
      </c>
      <c r="H475" s="69">
        <f t="shared" si="7"/>
        <v>0</v>
      </c>
      <c r="I475" s="71" t="s">
        <v>0</v>
      </c>
    </row>
    <row r="476" ht="20" customHeight="1" spans="1:9">
      <c r="A476" s="64" t="s">
        <v>1328</v>
      </c>
      <c r="B476" s="65" t="s">
        <v>0</v>
      </c>
      <c r="C476" s="65" t="s">
        <v>0</v>
      </c>
      <c r="D476" s="65" t="s">
        <v>562</v>
      </c>
      <c r="E476" s="64" t="s">
        <v>1329</v>
      </c>
      <c r="F476" s="66">
        <v>0</v>
      </c>
      <c r="G476" s="66">
        <v>20</v>
      </c>
      <c r="H476" s="66">
        <f t="shared" si="7"/>
        <v>20</v>
      </c>
      <c r="I476" s="70" t="s">
        <v>0</v>
      </c>
    </row>
    <row r="477" s="62" customFormat="1" ht="36" hidden="1" customHeight="1" spans="1:9">
      <c r="A477" s="67" t="s">
        <v>1330</v>
      </c>
      <c r="B477" s="68" t="s">
        <v>0</v>
      </c>
      <c r="C477" s="68" t="s">
        <v>0</v>
      </c>
      <c r="D477" s="68" t="s">
        <v>565</v>
      </c>
      <c r="E477" s="67" t="s">
        <v>1331</v>
      </c>
      <c r="F477" s="69">
        <v>0</v>
      </c>
      <c r="G477" s="69">
        <v>0</v>
      </c>
      <c r="H477" s="69">
        <f t="shared" si="7"/>
        <v>0</v>
      </c>
      <c r="I477" s="71" t="s">
        <v>0</v>
      </c>
    </row>
    <row r="478" s="62" customFormat="1" ht="36" hidden="1" customHeight="1" spans="1:9">
      <c r="A478" s="67" t="s">
        <v>1332</v>
      </c>
      <c r="B478" s="68" t="s">
        <v>0</v>
      </c>
      <c r="C478" s="68" t="s">
        <v>0</v>
      </c>
      <c r="D478" s="68" t="s">
        <v>583</v>
      </c>
      <c r="E478" s="67" t="s">
        <v>1333</v>
      </c>
      <c r="F478" s="69">
        <v>0</v>
      </c>
      <c r="G478" s="69">
        <v>0</v>
      </c>
      <c r="H478" s="69">
        <f t="shared" si="7"/>
        <v>0</v>
      </c>
      <c r="I478" s="71" t="s">
        <v>0</v>
      </c>
    </row>
    <row r="479" s="62" customFormat="1" ht="36" hidden="1" customHeight="1" spans="1:9">
      <c r="A479" s="67" t="s">
        <v>1334</v>
      </c>
      <c r="B479" s="68" t="s">
        <v>1287</v>
      </c>
      <c r="C479" s="68" t="s">
        <v>565</v>
      </c>
      <c r="D479" s="68" t="s">
        <v>0</v>
      </c>
      <c r="E479" s="67" t="s">
        <v>1335</v>
      </c>
      <c r="F479" s="69">
        <f>SUM(F480:F483)</f>
        <v>0</v>
      </c>
      <c r="G479" s="69">
        <f>SUM(G480:G483)</f>
        <v>0</v>
      </c>
      <c r="H479" s="69">
        <f>SUM(H480:H483)</f>
        <v>0</v>
      </c>
      <c r="I479" s="71" t="s">
        <v>0</v>
      </c>
    </row>
    <row r="480" s="62" customFormat="1" ht="36" hidden="1" customHeight="1" spans="1:9">
      <c r="A480" s="67" t="s">
        <v>1336</v>
      </c>
      <c r="B480" s="68" t="s">
        <v>0</v>
      </c>
      <c r="C480" s="68" t="s">
        <v>0</v>
      </c>
      <c r="D480" s="68" t="s">
        <v>551</v>
      </c>
      <c r="E480" s="67" t="s">
        <v>1299</v>
      </c>
      <c r="F480" s="69">
        <v>0</v>
      </c>
      <c r="G480" s="69">
        <v>0</v>
      </c>
      <c r="H480" s="69">
        <f t="shared" si="7"/>
        <v>0</v>
      </c>
      <c r="I480" s="71" t="s">
        <v>0</v>
      </c>
    </row>
    <row r="481" s="62" customFormat="1" ht="36" hidden="1" customHeight="1" spans="1:9">
      <c r="A481" s="67" t="s">
        <v>1337</v>
      </c>
      <c r="B481" s="68" t="s">
        <v>0</v>
      </c>
      <c r="C481" s="68" t="s">
        <v>0</v>
      </c>
      <c r="D481" s="68" t="s">
        <v>556</v>
      </c>
      <c r="E481" s="67" t="s">
        <v>1338</v>
      </c>
      <c r="F481" s="69">
        <v>0</v>
      </c>
      <c r="G481" s="69">
        <v>0</v>
      </c>
      <c r="H481" s="69">
        <f t="shared" si="7"/>
        <v>0</v>
      </c>
      <c r="I481" s="71" t="s">
        <v>0</v>
      </c>
    </row>
    <row r="482" s="62" customFormat="1" ht="36" hidden="1" customHeight="1" spans="1:9">
      <c r="A482" s="67" t="s">
        <v>1339</v>
      </c>
      <c r="B482" s="68" t="s">
        <v>0</v>
      </c>
      <c r="C482" s="68" t="s">
        <v>0</v>
      </c>
      <c r="D482" s="68" t="s">
        <v>559</v>
      </c>
      <c r="E482" s="67" t="s">
        <v>1340</v>
      </c>
      <c r="F482" s="69">
        <v>0</v>
      </c>
      <c r="G482" s="69">
        <v>0</v>
      </c>
      <c r="H482" s="69">
        <f t="shared" si="7"/>
        <v>0</v>
      </c>
      <c r="I482" s="71" t="s">
        <v>0</v>
      </c>
    </row>
    <row r="483" s="62" customFormat="1" ht="36" hidden="1" customHeight="1" spans="1:9">
      <c r="A483" s="67" t="s">
        <v>1341</v>
      </c>
      <c r="B483" s="68" t="s">
        <v>0</v>
      </c>
      <c r="C483" s="68" t="s">
        <v>0</v>
      </c>
      <c r="D483" s="68" t="s">
        <v>583</v>
      </c>
      <c r="E483" s="67" t="s">
        <v>1342</v>
      </c>
      <c r="F483" s="69">
        <v>0</v>
      </c>
      <c r="G483" s="69">
        <v>0</v>
      </c>
      <c r="H483" s="69">
        <f t="shared" si="7"/>
        <v>0</v>
      </c>
      <c r="I483" s="71" t="s">
        <v>0</v>
      </c>
    </row>
    <row r="484" s="62" customFormat="1" ht="36" hidden="1" customHeight="1" spans="1:9">
      <c r="A484" s="67" t="s">
        <v>1343</v>
      </c>
      <c r="B484" s="68" t="s">
        <v>1287</v>
      </c>
      <c r="C484" s="68" t="s">
        <v>568</v>
      </c>
      <c r="D484" s="68" t="s">
        <v>0</v>
      </c>
      <c r="E484" s="67" t="s">
        <v>1344</v>
      </c>
      <c r="F484" s="69">
        <f>SUM(F485:F488)</f>
        <v>0</v>
      </c>
      <c r="G484" s="69">
        <f>SUM(G485:G488)</f>
        <v>0</v>
      </c>
      <c r="H484" s="69">
        <f>SUM(H485:H488)</f>
        <v>0</v>
      </c>
      <c r="I484" s="71" t="s">
        <v>0</v>
      </c>
    </row>
    <row r="485" s="62" customFormat="1" ht="36" hidden="1" customHeight="1" spans="1:9">
      <c r="A485" s="67" t="s">
        <v>1345</v>
      </c>
      <c r="B485" s="68" t="s">
        <v>0</v>
      </c>
      <c r="C485" s="68" t="s">
        <v>0</v>
      </c>
      <c r="D485" s="68" t="s">
        <v>551</v>
      </c>
      <c r="E485" s="67" t="s">
        <v>1346</v>
      </c>
      <c r="F485" s="69">
        <v>0</v>
      </c>
      <c r="G485" s="69">
        <v>0</v>
      </c>
      <c r="H485" s="69">
        <f t="shared" si="7"/>
        <v>0</v>
      </c>
      <c r="I485" s="71" t="s">
        <v>0</v>
      </c>
    </row>
    <row r="486" s="62" customFormat="1" ht="36" hidden="1" customHeight="1" spans="1:9">
      <c r="A486" s="67" t="s">
        <v>1347</v>
      </c>
      <c r="B486" s="68" t="s">
        <v>0</v>
      </c>
      <c r="C486" s="68" t="s">
        <v>0</v>
      </c>
      <c r="D486" s="68" t="s">
        <v>556</v>
      </c>
      <c r="E486" s="67" t="s">
        <v>1348</v>
      </c>
      <c r="F486" s="69">
        <v>0</v>
      </c>
      <c r="G486" s="69">
        <v>0</v>
      </c>
      <c r="H486" s="69">
        <f t="shared" si="7"/>
        <v>0</v>
      </c>
      <c r="I486" s="71" t="s">
        <v>0</v>
      </c>
    </row>
    <row r="487" s="62" customFormat="1" ht="36" hidden="1" customHeight="1" spans="1:9">
      <c r="A487" s="67" t="s">
        <v>1349</v>
      </c>
      <c r="B487" s="68" t="s">
        <v>0</v>
      </c>
      <c r="C487" s="68" t="s">
        <v>0</v>
      </c>
      <c r="D487" s="68" t="s">
        <v>559</v>
      </c>
      <c r="E487" s="67" t="s">
        <v>1350</v>
      </c>
      <c r="F487" s="69">
        <v>0</v>
      </c>
      <c r="G487" s="69">
        <v>0</v>
      </c>
      <c r="H487" s="69">
        <f t="shared" si="7"/>
        <v>0</v>
      </c>
      <c r="I487" s="71" t="s">
        <v>0</v>
      </c>
    </row>
    <row r="488" s="62" customFormat="1" ht="36" hidden="1" customHeight="1" spans="1:9">
      <c r="A488" s="67" t="s">
        <v>1351</v>
      </c>
      <c r="B488" s="68" t="s">
        <v>0</v>
      </c>
      <c r="C488" s="68" t="s">
        <v>0</v>
      </c>
      <c r="D488" s="68" t="s">
        <v>583</v>
      </c>
      <c r="E488" s="67" t="s">
        <v>1352</v>
      </c>
      <c r="F488" s="69">
        <v>0</v>
      </c>
      <c r="G488" s="69">
        <v>0</v>
      </c>
      <c r="H488" s="69">
        <f t="shared" si="7"/>
        <v>0</v>
      </c>
      <c r="I488" s="71" t="s">
        <v>0</v>
      </c>
    </row>
    <row r="489" ht="20" customHeight="1" spans="1:9">
      <c r="A489" s="64" t="s">
        <v>1353</v>
      </c>
      <c r="B489" s="65" t="s">
        <v>1287</v>
      </c>
      <c r="C489" s="65" t="s">
        <v>571</v>
      </c>
      <c r="D489" s="65" t="s">
        <v>0</v>
      </c>
      <c r="E489" s="64" t="s">
        <v>1354</v>
      </c>
      <c r="F489" s="66">
        <f>SUM(F490:F495)</f>
        <v>34</v>
      </c>
      <c r="G489" s="66">
        <f>SUM(G490:G495)</f>
        <v>0</v>
      </c>
      <c r="H489" s="66">
        <f>SUM(H490:H495)</f>
        <v>34</v>
      </c>
      <c r="I489" s="70" t="s">
        <v>0</v>
      </c>
    </row>
    <row r="490" s="62" customFormat="1" ht="36" hidden="1" customHeight="1" spans="1:9">
      <c r="A490" s="67" t="s">
        <v>1355</v>
      </c>
      <c r="B490" s="68" t="s">
        <v>0</v>
      </c>
      <c r="C490" s="68" t="s">
        <v>0</v>
      </c>
      <c r="D490" s="68" t="s">
        <v>551</v>
      </c>
      <c r="E490" s="67" t="s">
        <v>1299</v>
      </c>
      <c r="F490" s="69">
        <v>0</v>
      </c>
      <c r="G490" s="69">
        <v>0</v>
      </c>
      <c r="H490" s="69">
        <f t="shared" si="7"/>
        <v>0</v>
      </c>
      <c r="I490" s="71" t="s">
        <v>0</v>
      </c>
    </row>
    <row r="491" ht="20" customHeight="1" spans="1:9">
      <c r="A491" s="64" t="s">
        <v>1356</v>
      </c>
      <c r="B491" s="65" t="s">
        <v>0</v>
      </c>
      <c r="C491" s="65" t="s">
        <v>0</v>
      </c>
      <c r="D491" s="65" t="s">
        <v>556</v>
      </c>
      <c r="E491" s="64" t="s">
        <v>1357</v>
      </c>
      <c r="F491" s="66">
        <v>34</v>
      </c>
      <c r="G491" s="66">
        <v>0</v>
      </c>
      <c r="H491" s="66">
        <f t="shared" si="7"/>
        <v>34</v>
      </c>
      <c r="I491" s="70" t="s">
        <v>0</v>
      </c>
    </row>
    <row r="492" s="62" customFormat="1" ht="36" hidden="1" customHeight="1" spans="1:9">
      <c r="A492" s="67" t="s">
        <v>1358</v>
      </c>
      <c r="B492" s="68" t="s">
        <v>0</v>
      </c>
      <c r="C492" s="68" t="s">
        <v>0</v>
      </c>
      <c r="D492" s="68" t="s">
        <v>559</v>
      </c>
      <c r="E492" s="67" t="s">
        <v>1359</v>
      </c>
      <c r="F492" s="69">
        <v>0</v>
      </c>
      <c r="G492" s="69">
        <v>0</v>
      </c>
      <c r="H492" s="69">
        <f t="shared" si="7"/>
        <v>0</v>
      </c>
      <c r="I492" s="71" t="s">
        <v>0</v>
      </c>
    </row>
    <row r="493" s="62" customFormat="1" ht="36" hidden="1" customHeight="1" spans="1:9">
      <c r="A493" s="67" t="s">
        <v>1360</v>
      </c>
      <c r="B493" s="68" t="s">
        <v>0</v>
      </c>
      <c r="C493" s="68" t="s">
        <v>0</v>
      </c>
      <c r="D493" s="68" t="s">
        <v>562</v>
      </c>
      <c r="E493" s="67" t="s">
        <v>1361</v>
      </c>
      <c r="F493" s="69">
        <v>0</v>
      </c>
      <c r="G493" s="69">
        <v>0</v>
      </c>
      <c r="H493" s="69">
        <f t="shared" si="7"/>
        <v>0</v>
      </c>
      <c r="I493" s="71" t="s">
        <v>0</v>
      </c>
    </row>
    <row r="494" s="62" customFormat="1" ht="36" hidden="1" customHeight="1" spans="1:9">
      <c r="A494" s="67" t="s">
        <v>1362</v>
      </c>
      <c r="B494" s="68" t="s">
        <v>0</v>
      </c>
      <c r="C494" s="68" t="s">
        <v>0</v>
      </c>
      <c r="D494" s="68" t="s">
        <v>565</v>
      </c>
      <c r="E494" s="67" t="s">
        <v>1363</v>
      </c>
      <c r="F494" s="69">
        <v>0</v>
      </c>
      <c r="G494" s="69">
        <v>0</v>
      </c>
      <c r="H494" s="69">
        <f t="shared" si="7"/>
        <v>0</v>
      </c>
      <c r="I494" s="71" t="s">
        <v>0</v>
      </c>
    </row>
    <row r="495" s="62" customFormat="1" ht="36" hidden="1" customHeight="1" spans="1:9">
      <c r="A495" s="67" t="s">
        <v>1364</v>
      </c>
      <c r="B495" s="68" t="s">
        <v>0</v>
      </c>
      <c r="C495" s="68" t="s">
        <v>0</v>
      </c>
      <c r="D495" s="68" t="s">
        <v>583</v>
      </c>
      <c r="E495" s="67" t="s">
        <v>1365</v>
      </c>
      <c r="F495" s="69">
        <v>0</v>
      </c>
      <c r="G495" s="69">
        <v>0</v>
      </c>
      <c r="H495" s="69">
        <f t="shared" si="7"/>
        <v>0</v>
      </c>
      <c r="I495" s="71" t="s">
        <v>0</v>
      </c>
    </row>
    <row r="496" s="62" customFormat="1" ht="36" hidden="1" customHeight="1" spans="1:9">
      <c r="A496" s="67" t="s">
        <v>1366</v>
      </c>
      <c r="B496" s="68" t="s">
        <v>1287</v>
      </c>
      <c r="C496" s="68" t="s">
        <v>574</v>
      </c>
      <c r="D496" s="68" t="s">
        <v>0</v>
      </c>
      <c r="E496" s="67" t="s">
        <v>1367</v>
      </c>
      <c r="F496" s="69">
        <f>SUM(F497:F499)</f>
        <v>0</v>
      </c>
      <c r="G496" s="69">
        <f>SUM(G497:G499)</f>
        <v>0</v>
      </c>
      <c r="H496" s="69">
        <f>SUM(H497:H499)</f>
        <v>0</v>
      </c>
      <c r="I496" s="71" t="s">
        <v>0</v>
      </c>
    </row>
    <row r="497" s="62" customFormat="1" ht="36" hidden="1" customHeight="1" spans="1:9">
      <c r="A497" s="67" t="s">
        <v>1368</v>
      </c>
      <c r="B497" s="68" t="s">
        <v>0</v>
      </c>
      <c r="C497" s="68" t="s">
        <v>0</v>
      </c>
      <c r="D497" s="68" t="s">
        <v>551</v>
      </c>
      <c r="E497" s="67" t="s">
        <v>1369</v>
      </c>
      <c r="F497" s="69">
        <v>0</v>
      </c>
      <c r="G497" s="69">
        <v>0</v>
      </c>
      <c r="H497" s="69">
        <f t="shared" si="7"/>
        <v>0</v>
      </c>
      <c r="I497" s="71" t="s">
        <v>0</v>
      </c>
    </row>
    <row r="498" s="62" customFormat="1" ht="36" hidden="1" customHeight="1" spans="1:9">
      <c r="A498" s="67" t="s">
        <v>1370</v>
      </c>
      <c r="B498" s="68" t="s">
        <v>0</v>
      </c>
      <c r="C498" s="68" t="s">
        <v>0</v>
      </c>
      <c r="D498" s="68" t="s">
        <v>556</v>
      </c>
      <c r="E498" s="67" t="s">
        <v>1371</v>
      </c>
      <c r="F498" s="69">
        <v>0</v>
      </c>
      <c r="G498" s="69">
        <v>0</v>
      </c>
      <c r="H498" s="69">
        <f t="shared" si="7"/>
        <v>0</v>
      </c>
      <c r="I498" s="71" t="s">
        <v>0</v>
      </c>
    </row>
    <row r="499" s="62" customFormat="1" ht="36" hidden="1" customHeight="1" spans="1:9">
      <c r="A499" s="67" t="s">
        <v>1372</v>
      </c>
      <c r="B499" s="68" t="s">
        <v>0</v>
      </c>
      <c r="C499" s="68" t="s">
        <v>0</v>
      </c>
      <c r="D499" s="68" t="s">
        <v>583</v>
      </c>
      <c r="E499" s="67" t="s">
        <v>1373</v>
      </c>
      <c r="F499" s="69">
        <v>0</v>
      </c>
      <c r="G499" s="69">
        <v>0</v>
      </c>
      <c r="H499" s="69">
        <f t="shared" si="7"/>
        <v>0</v>
      </c>
      <c r="I499" s="71" t="s">
        <v>0</v>
      </c>
    </row>
    <row r="500" s="62" customFormat="1" ht="36" hidden="1" customHeight="1" spans="1:9">
      <c r="A500" s="67" t="s">
        <v>1374</v>
      </c>
      <c r="B500" s="68" t="s">
        <v>1287</v>
      </c>
      <c r="C500" s="68" t="s">
        <v>577</v>
      </c>
      <c r="D500" s="68" t="s">
        <v>0</v>
      </c>
      <c r="E500" s="67" t="s">
        <v>1375</v>
      </c>
      <c r="F500" s="69">
        <f>SUM(F501:F503)</f>
        <v>0</v>
      </c>
      <c r="G500" s="69">
        <f>SUM(G501:G503)</f>
        <v>0</v>
      </c>
      <c r="H500" s="69">
        <f>SUM(H501:H503)</f>
        <v>0</v>
      </c>
      <c r="I500" s="71" t="s">
        <v>0</v>
      </c>
    </row>
    <row r="501" s="62" customFormat="1" ht="36" hidden="1" customHeight="1" spans="1:9">
      <c r="A501" s="67" t="s">
        <v>1376</v>
      </c>
      <c r="B501" s="68" t="s">
        <v>0</v>
      </c>
      <c r="C501" s="68" t="s">
        <v>0</v>
      </c>
      <c r="D501" s="68" t="s">
        <v>551</v>
      </c>
      <c r="E501" s="67" t="s">
        <v>1377</v>
      </c>
      <c r="F501" s="69">
        <v>0</v>
      </c>
      <c r="G501" s="69">
        <v>0</v>
      </c>
      <c r="H501" s="69">
        <f t="shared" si="7"/>
        <v>0</v>
      </c>
      <c r="I501" s="71" t="s">
        <v>0</v>
      </c>
    </row>
    <row r="502" s="62" customFormat="1" ht="36" hidden="1" customHeight="1" spans="1:9">
      <c r="A502" s="67" t="s">
        <v>1378</v>
      </c>
      <c r="B502" s="68" t="s">
        <v>0</v>
      </c>
      <c r="C502" s="68" t="s">
        <v>0</v>
      </c>
      <c r="D502" s="68" t="s">
        <v>556</v>
      </c>
      <c r="E502" s="67" t="s">
        <v>1379</v>
      </c>
      <c r="F502" s="69">
        <v>0</v>
      </c>
      <c r="G502" s="69">
        <v>0</v>
      </c>
      <c r="H502" s="69">
        <f t="shared" si="7"/>
        <v>0</v>
      </c>
      <c r="I502" s="71" t="s">
        <v>0</v>
      </c>
    </row>
    <row r="503" s="62" customFormat="1" ht="36" hidden="1" customHeight="1" spans="1:9">
      <c r="A503" s="67" t="s">
        <v>1380</v>
      </c>
      <c r="B503" s="68" t="s">
        <v>0</v>
      </c>
      <c r="C503" s="68" t="s">
        <v>0</v>
      </c>
      <c r="D503" s="68" t="s">
        <v>583</v>
      </c>
      <c r="E503" s="67" t="s">
        <v>1381</v>
      </c>
      <c r="F503" s="69">
        <v>0</v>
      </c>
      <c r="G503" s="69">
        <v>0</v>
      </c>
      <c r="H503" s="69">
        <f t="shared" si="7"/>
        <v>0</v>
      </c>
      <c r="I503" s="71" t="s">
        <v>0</v>
      </c>
    </row>
    <row r="504" ht="20" customHeight="1" spans="1:9">
      <c r="A504" s="64" t="s">
        <v>1382</v>
      </c>
      <c r="B504" s="65" t="s">
        <v>1287</v>
      </c>
      <c r="C504" s="65" t="s">
        <v>583</v>
      </c>
      <c r="D504" s="65" t="s">
        <v>0</v>
      </c>
      <c r="E504" s="64" t="s">
        <v>1383</v>
      </c>
      <c r="F504" s="66">
        <f>SUM(F505:F508)</f>
        <v>40</v>
      </c>
      <c r="G504" s="66">
        <f>SUM(G505:G508)</f>
        <v>-20</v>
      </c>
      <c r="H504" s="66">
        <f>SUM(H505:H508)</f>
        <v>20</v>
      </c>
      <c r="I504" s="70" t="s">
        <v>0</v>
      </c>
    </row>
    <row r="505" s="62" customFormat="1" ht="36" hidden="1" customHeight="1" spans="1:9">
      <c r="A505" s="67" t="s">
        <v>1384</v>
      </c>
      <c r="B505" s="68" t="s">
        <v>0</v>
      </c>
      <c r="C505" s="68" t="s">
        <v>0</v>
      </c>
      <c r="D505" s="68" t="s">
        <v>551</v>
      </c>
      <c r="E505" s="67" t="s">
        <v>1385</v>
      </c>
      <c r="F505" s="69">
        <v>0</v>
      </c>
      <c r="G505" s="69">
        <v>0</v>
      </c>
      <c r="H505" s="69">
        <f t="shared" si="7"/>
        <v>0</v>
      </c>
      <c r="I505" s="71" t="s">
        <v>0</v>
      </c>
    </row>
    <row r="506" s="62" customFormat="1" ht="36" hidden="1" customHeight="1" spans="1:9">
      <c r="A506" s="67" t="s">
        <v>1386</v>
      </c>
      <c r="B506" s="68" t="s">
        <v>0</v>
      </c>
      <c r="C506" s="68" t="s">
        <v>0</v>
      </c>
      <c r="D506" s="68" t="s">
        <v>556</v>
      </c>
      <c r="E506" s="67" t="s">
        <v>1387</v>
      </c>
      <c r="F506" s="69">
        <v>0</v>
      </c>
      <c r="G506" s="69">
        <v>0</v>
      </c>
      <c r="H506" s="69">
        <f t="shared" si="7"/>
        <v>0</v>
      </c>
      <c r="I506" s="71" t="s">
        <v>0</v>
      </c>
    </row>
    <row r="507" s="62" customFormat="1" ht="36" hidden="1" customHeight="1" spans="1:9">
      <c r="A507" s="67" t="s">
        <v>1388</v>
      </c>
      <c r="B507" s="68" t="s">
        <v>0</v>
      </c>
      <c r="C507" s="68" t="s">
        <v>0</v>
      </c>
      <c r="D507" s="68" t="s">
        <v>559</v>
      </c>
      <c r="E507" s="67" t="s">
        <v>1389</v>
      </c>
      <c r="F507" s="69">
        <v>0</v>
      </c>
      <c r="G507" s="69">
        <v>0</v>
      </c>
      <c r="H507" s="69">
        <f t="shared" si="7"/>
        <v>0</v>
      </c>
      <c r="I507" s="71" t="s">
        <v>0</v>
      </c>
    </row>
    <row r="508" ht="20" customHeight="1" spans="1:9">
      <c r="A508" s="64" t="s">
        <v>1390</v>
      </c>
      <c r="B508" s="65" t="s">
        <v>0</v>
      </c>
      <c r="C508" s="65" t="s">
        <v>0</v>
      </c>
      <c r="D508" s="65" t="s">
        <v>583</v>
      </c>
      <c r="E508" s="64" t="s">
        <v>1383</v>
      </c>
      <c r="F508" s="66">
        <v>40</v>
      </c>
      <c r="G508" s="66">
        <v>-20</v>
      </c>
      <c r="H508" s="66">
        <f t="shared" si="7"/>
        <v>20</v>
      </c>
      <c r="I508" s="70" t="s">
        <v>0</v>
      </c>
    </row>
    <row r="509" ht="20" customHeight="1" spans="1:9">
      <c r="A509" s="64" t="s">
        <v>1391</v>
      </c>
      <c r="B509" s="65" t="s">
        <v>1391</v>
      </c>
      <c r="C509" s="65" t="s">
        <v>0</v>
      </c>
      <c r="D509" s="65" t="s">
        <v>0</v>
      </c>
      <c r="E509" s="64" t="s">
        <v>1392</v>
      </c>
      <c r="F509" s="66">
        <f>SUM(F510,F526,F534,F545,F554,F562)</f>
        <v>3563</v>
      </c>
      <c r="G509" s="66">
        <f>SUM(G510,G526,G534,G545,G554,G562)</f>
        <v>4510</v>
      </c>
      <c r="H509" s="66">
        <f>SUM(H510,H526,H534,H545,H554,H562)</f>
        <v>8073</v>
      </c>
      <c r="I509" s="70" t="s">
        <v>0</v>
      </c>
    </row>
    <row r="510" ht="20" customHeight="1" spans="1:9">
      <c r="A510" s="64" t="s">
        <v>1393</v>
      </c>
      <c r="B510" s="65" t="s">
        <v>1391</v>
      </c>
      <c r="C510" s="65" t="s">
        <v>551</v>
      </c>
      <c r="D510" s="65" t="s">
        <v>0</v>
      </c>
      <c r="E510" s="64" t="s">
        <v>1394</v>
      </c>
      <c r="F510" s="66">
        <f>SUM(F511:F525)</f>
        <v>2562</v>
      </c>
      <c r="G510" s="66">
        <f>SUM(G511:G525)</f>
        <v>2090</v>
      </c>
      <c r="H510" s="66">
        <f>SUM(H511:H525)</f>
        <v>4652</v>
      </c>
      <c r="I510" s="70" t="s">
        <v>0</v>
      </c>
    </row>
    <row r="511" ht="20" customHeight="1" spans="1:9">
      <c r="A511" s="64" t="s">
        <v>1395</v>
      </c>
      <c r="B511" s="65" t="s">
        <v>0</v>
      </c>
      <c r="C511" s="65" t="s">
        <v>0</v>
      </c>
      <c r="D511" s="65" t="s">
        <v>551</v>
      </c>
      <c r="E511" s="64" t="s">
        <v>554</v>
      </c>
      <c r="F511" s="66">
        <v>1887</v>
      </c>
      <c r="G511" s="66">
        <v>172</v>
      </c>
      <c r="H511" s="66">
        <f t="shared" si="7"/>
        <v>2059</v>
      </c>
      <c r="I511" s="70" t="s">
        <v>0</v>
      </c>
    </row>
    <row r="512" s="62" customFormat="1" ht="36" hidden="1" customHeight="1" spans="1:9">
      <c r="A512" s="67" t="s">
        <v>1396</v>
      </c>
      <c r="B512" s="68" t="s">
        <v>0</v>
      </c>
      <c r="C512" s="68" t="s">
        <v>0</v>
      </c>
      <c r="D512" s="68" t="s">
        <v>556</v>
      </c>
      <c r="E512" s="67" t="s">
        <v>557</v>
      </c>
      <c r="F512" s="69">
        <v>0</v>
      </c>
      <c r="G512" s="69">
        <v>0</v>
      </c>
      <c r="H512" s="69">
        <f t="shared" si="7"/>
        <v>0</v>
      </c>
      <c r="I512" s="71" t="s">
        <v>0</v>
      </c>
    </row>
    <row r="513" s="62" customFormat="1" ht="36" hidden="1" customHeight="1" spans="1:9">
      <c r="A513" s="67" t="s">
        <v>1397</v>
      </c>
      <c r="B513" s="68" t="s">
        <v>0</v>
      </c>
      <c r="C513" s="68" t="s">
        <v>0</v>
      </c>
      <c r="D513" s="68" t="s">
        <v>559</v>
      </c>
      <c r="E513" s="67" t="s">
        <v>560</v>
      </c>
      <c r="F513" s="69">
        <v>0</v>
      </c>
      <c r="G513" s="69">
        <v>0</v>
      </c>
      <c r="H513" s="69">
        <f t="shared" si="7"/>
        <v>0</v>
      </c>
      <c r="I513" s="71" t="s">
        <v>0</v>
      </c>
    </row>
    <row r="514" ht="20" customHeight="1" spans="1:9">
      <c r="A514" s="64" t="s">
        <v>1398</v>
      </c>
      <c r="B514" s="65" t="s">
        <v>0</v>
      </c>
      <c r="C514" s="65" t="s">
        <v>0</v>
      </c>
      <c r="D514" s="65" t="s">
        <v>562</v>
      </c>
      <c r="E514" s="64" t="s">
        <v>1399</v>
      </c>
      <c r="F514" s="66">
        <v>36</v>
      </c>
      <c r="G514" s="66">
        <v>23</v>
      </c>
      <c r="H514" s="66">
        <f t="shared" si="7"/>
        <v>59</v>
      </c>
      <c r="I514" s="70" t="s">
        <v>0</v>
      </c>
    </row>
    <row r="515" s="62" customFormat="1" ht="36" hidden="1" customHeight="1" spans="1:9">
      <c r="A515" s="67" t="s">
        <v>1400</v>
      </c>
      <c r="B515" s="68" t="s">
        <v>0</v>
      </c>
      <c r="C515" s="68" t="s">
        <v>0</v>
      </c>
      <c r="D515" s="68" t="s">
        <v>565</v>
      </c>
      <c r="E515" s="67" t="s">
        <v>1401</v>
      </c>
      <c r="F515" s="69">
        <v>0</v>
      </c>
      <c r="G515" s="69">
        <v>0</v>
      </c>
      <c r="H515" s="69">
        <f t="shared" si="7"/>
        <v>0</v>
      </c>
      <c r="I515" s="71" t="s">
        <v>0</v>
      </c>
    </row>
    <row r="516" s="62" customFormat="1" ht="36" hidden="1" customHeight="1" spans="1:9">
      <c r="A516" s="67" t="s">
        <v>1402</v>
      </c>
      <c r="B516" s="68" t="s">
        <v>0</v>
      </c>
      <c r="C516" s="68" t="s">
        <v>0</v>
      </c>
      <c r="D516" s="68" t="s">
        <v>568</v>
      </c>
      <c r="E516" s="67" t="s">
        <v>1403</v>
      </c>
      <c r="F516" s="69">
        <v>0</v>
      </c>
      <c r="G516" s="69">
        <v>0</v>
      </c>
      <c r="H516" s="69">
        <f t="shared" si="7"/>
        <v>0</v>
      </c>
      <c r="I516" s="71" t="s">
        <v>0</v>
      </c>
    </row>
    <row r="517" s="62" customFormat="1" ht="36" hidden="1" customHeight="1" spans="1:9">
      <c r="A517" s="67" t="s">
        <v>1404</v>
      </c>
      <c r="B517" s="68" t="s">
        <v>0</v>
      </c>
      <c r="C517" s="68" t="s">
        <v>0</v>
      </c>
      <c r="D517" s="68" t="s">
        <v>571</v>
      </c>
      <c r="E517" s="67" t="s">
        <v>1405</v>
      </c>
      <c r="F517" s="69">
        <v>0</v>
      </c>
      <c r="G517" s="69">
        <v>0</v>
      </c>
      <c r="H517" s="69">
        <f t="shared" si="7"/>
        <v>0</v>
      </c>
      <c r="I517" s="71" t="s">
        <v>0</v>
      </c>
    </row>
    <row r="518" s="62" customFormat="1" ht="36" hidden="1" customHeight="1" spans="1:9">
      <c r="A518" s="67" t="s">
        <v>1406</v>
      </c>
      <c r="B518" s="68" t="s">
        <v>0</v>
      </c>
      <c r="C518" s="68" t="s">
        <v>0</v>
      </c>
      <c r="D518" s="68" t="s">
        <v>574</v>
      </c>
      <c r="E518" s="67" t="s">
        <v>1407</v>
      </c>
      <c r="F518" s="69">
        <v>0</v>
      </c>
      <c r="G518" s="69">
        <v>0</v>
      </c>
      <c r="H518" s="69">
        <f t="shared" si="7"/>
        <v>0</v>
      </c>
      <c r="I518" s="71" t="s">
        <v>0</v>
      </c>
    </row>
    <row r="519" ht="20" customHeight="1" spans="1:9">
      <c r="A519" s="64" t="s">
        <v>1408</v>
      </c>
      <c r="B519" s="65" t="s">
        <v>0</v>
      </c>
      <c r="C519" s="65" t="s">
        <v>0</v>
      </c>
      <c r="D519" s="65" t="s">
        <v>577</v>
      </c>
      <c r="E519" s="64" t="s">
        <v>1409</v>
      </c>
      <c r="F519" s="66">
        <v>132</v>
      </c>
      <c r="G519" s="66">
        <v>-87</v>
      </c>
      <c r="H519" s="66">
        <f t="shared" si="7"/>
        <v>45</v>
      </c>
      <c r="I519" s="70" t="s">
        <v>0</v>
      </c>
    </row>
    <row r="520" s="62" customFormat="1" ht="36" hidden="1" customHeight="1" spans="1:9">
      <c r="A520" s="67" t="s">
        <v>1410</v>
      </c>
      <c r="B520" s="68" t="s">
        <v>0</v>
      </c>
      <c r="C520" s="68" t="s">
        <v>0</v>
      </c>
      <c r="D520" s="68" t="s">
        <v>138</v>
      </c>
      <c r="E520" s="67" t="s">
        <v>1411</v>
      </c>
      <c r="F520" s="69">
        <v>0</v>
      </c>
      <c r="G520" s="69">
        <v>0</v>
      </c>
      <c r="H520" s="69">
        <f t="shared" si="7"/>
        <v>0</v>
      </c>
      <c r="I520" s="71" t="s">
        <v>0</v>
      </c>
    </row>
    <row r="521" ht="20" customHeight="1" spans="1:9">
      <c r="A521" s="64" t="s">
        <v>1412</v>
      </c>
      <c r="B521" s="65" t="s">
        <v>0</v>
      </c>
      <c r="C521" s="65" t="s">
        <v>0</v>
      </c>
      <c r="D521" s="65" t="s">
        <v>708</v>
      </c>
      <c r="E521" s="64" t="s">
        <v>1413</v>
      </c>
      <c r="F521" s="66">
        <v>265</v>
      </c>
      <c r="G521" s="66">
        <v>2</v>
      </c>
      <c r="H521" s="66">
        <f t="shared" si="7"/>
        <v>267</v>
      </c>
      <c r="I521" s="70" t="s">
        <v>0</v>
      </c>
    </row>
    <row r="522" s="62" customFormat="1" ht="36" hidden="1" customHeight="1" spans="1:9">
      <c r="A522" s="67" t="s">
        <v>1414</v>
      </c>
      <c r="B522" s="68" t="s">
        <v>0</v>
      </c>
      <c r="C522" s="68" t="s">
        <v>0</v>
      </c>
      <c r="D522" s="68" t="s">
        <v>711</v>
      </c>
      <c r="E522" s="67" t="s">
        <v>1415</v>
      </c>
      <c r="F522" s="69">
        <v>0</v>
      </c>
      <c r="G522" s="69">
        <v>0</v>
      </c>
      <c r="H522" s="69">
        <f t="shared" si="7"/>
        <v>0</v>
      </c>
      <c r="I522" s="71" t="s">
        <v>0</v>
      </c>
    </row>
    <row r="523" s="62" customFormat="1" ht="36" hidden="1" customHeight="1" spans="1:9">
      <c r="A523" s="67" t="s">
        <v>1416</v>
      </c>
      <c r="B523" s="68" t="s">
        <v>0</v>
      </c>
      <c r="C523" s="68" t="s">
        <v>0</v>
      </c>
      <c r="D523" s="68" t="s">
        <v>731</v>
      </c>
      <c r="E523" s="67" t="s">
        <v>1417</v>
      </c>
      <c r="F523" s="69">
        <v>0</v>
      </c>
      <c r="G523" s="69">
        <v>0</v>
      </c>
      <c r="H523" s="69">
        <f t="shared" ref="H523:H586" si="8">SUM(F523:G523)</f>
        <v>0</v>
      </c>
      <c r="I523" s="71" t="s">
        <v>0</v>
      </c>
    </row>
    <row r="524" s="62" customFormat="1" ht="36" hidden="1" customHeight="1" spans="1:9">
      <c r="A524" s="67" t="s">
        <v>1418</v>
      </c>
      <c r="B524" s="68" t="s">
        <v>0</v>
      </c>
      <c r="C524" s="68" t="s">
        <v>0</v>
      </c>
      <c r="D524" s="68" t="s">
        <v>750</v>
      </c>
      <c r="E524" s="67" t="s">
        <v>1419</v>
      </c>
      <c r="F524" s="69">
        <v>0</v>
      </c>
      <c r="G524" s="69">
        <v>0</v>
      </c>
      <c r="H524" s="69">
        <f t="shared" si="8"/>
        <v>0</v>
      </c>
      <c r="I524" s="71" t="s">
        <v>0</v>
      </c>
    </row>
    <row r="525" ht="20" customHeight="1" spans="1:9">
      <c r="A525" s="64" t="s">
        <v>1420</v>
      </c>
      <c r="B525" s="65" t="s">
        <v>0</v>
      </c>
      <c r="C525" s="65" t="s">
        <v>0</v>
      </c>
      <c r="D525" s="65" t="s">
        <v>583</v>
      </c>
      <c r="E525" s="64" t="s">
        <v>1421</v>
      </c>
      <c r="F525" s="66">
        <v>242</v>
      </c>
      <c r="G525" s="66">
        <v>1980</v>
      </c>
      <c r="H525" s="66">
        <f t="shared" si="8"/>
        <v>2222</v>
      </c>
      <c r="I525" s="70" t="s">
        <v>0</v>
      </c>
    </row>
    <row r="526" ht="20" customHeight="1" spans="1:9">
      <c r="A526" s="64" t="s">
        <v>1422</v>
      </c>
      <c r="B526" s="65" t="s">
        <v>1391</v>
      </c>
      <c r="C526" s="65" t="s">
        <v>556</v>
      </c>
      <c r="D526" s="65" t="s">
        <v>0</v>
      </c>
      <c r="E526" s="64" t="s">
        <v>1423</v>
      </c>
      <c r="F526" s="66">
        <f>SUM(F527:F533)</f>
        <v>252</v>
      </c>
      <c r="G526" s="66">
        <f>SUM(G527:G533)</f>
        <v>211</v>
      </c>
      <c r="H526" s="66">
        <f>SUM(H527:H533)</f>
        <v>463</v>
      </c>
      <c r="I526" s="70" t="s">
        <v>0</v>
      </c>
    </row>
    <row r="527" ht="20" customHeight="1" spans="1:9">
      <c r="A527" s="64" t="s">
        <v>1424</v>
      </c>
      <c r="B527" s="65" t="s">
        <v>0</v>
      </c>
      <c r="C527" s="65" t="s">
        <v>0</v>
      </c>
      <c r="D527" s="65" t="s">
        <v>551</v>
      </c>
      <c r="E527" s="64" t="s">
        <v>554</v>
      </c>
      <c r="F527" s="66">
        <v>24</v>
      </c>
      <c r="G527" s="66">
        <v>0</v>
      </c>
      <c r="H527" s="66">
        <f t="shared" si="8"/>
        <v>24</v>
      </c>
      <c r="I527" s="70" t="s">
        <v>0</v>
      </c>
    </row>
    <row r="528" s="62" customFormat="1" ht="36" hidden="1" customHeight="1" spans="1:9">
      <c r="A528" s="67" t="s">
        <v>1425</v>
      </c>
      <c r="B528" s="68" t="s">
        <v>0</v>
      </c>
      <c r="C528" s="68" t="s">
        <v>0</v>
      </c>
      <c r="D528" s="68" t="s">
        <v>556</v>
      </c>
      <c r="E528" s="67" t="s">
        <v>557</v>
      </c>
      <c r="F528" s="69">
        <v>0</v>
      </c>
      <c r="G528" s="69">
        <v>0</v>
      </c>
      <c r="H528" s="69">
        <f t="shared" si="8"/>
        <v>0</v>
      </c>
      <c r="I528" s="71" t="s">
        <v>0</v>
      </c>
    </row>
    <row r="529" s="62" customFormat="1" ht="36" hidden="1" customHeight="1" spans="1:9">
      <c r="A529" s="67" t="s">
        <v>1426</v>
      </c>
      <c r="B529" s="68" t="s">
        <v>0</v>
      </c>
      <c r="C529" s="68" t="s">
        <v>0</v>
      </c>
      <c r="D529" s="68" t="s">
        <v>559</v>
      </c>
      <c r="E529" s="67" t="s">
        <v>560</v>
      </c>
      <c r="F529" s="69">
        <v>0</v>
      </c>
      <c r="G529" s="69">
        <v>0</v>
      </c>
      <c r="H529" s="69">
        <f t="shared" si="8"/>
        <v>0</v>
      </c>
      <c r="I529" s="71" t="s">
        <v>0</v>
      </c>
    </row>
    <row r="530" s="62" customFormat="1" ht="36" hidden="1" customHeight="1" spans="1:9">
      <c r="A530" s="67" t="s">
        <v>1427</v>
      </c>
      <c r="B530" s="68" t="s">
        <v>0</v>
      </c>
      <c r="C530" s="68" t="s">
        <v>0</v>
      </c>
      <c r="D530" s="68" t="s">
        <v>562</v>
      </c>
      <c r="E530" s="67" t="s">
        <v>1428</v>
      </c>
      <c r="F530" s="69">
        <v>0</v>
      </c>
      <c r="G530" s="69">
        <v>0</v>
      </c>
      <c r="H530" s="69">
        <f t="shared" si="8"/>
        <v>0</v>
      </c>
      <c r="I530" s="71" t="s">
        <v>0</v>
      </c>
    </row>
    <row r="531" ht="20" customHeight="1" spans="1:9">
      <c r="A531" s="64" t="s">
        <v>261</v>
      </c>
      <c r="B531" s="65" t="s">
        <v>0</v>
      </c>
      <c r="C531" s="65" t="s">
        <v>0</v>
      </c>
      <c r="D531" s="65" t="s">
        <v>565</v>
      </c>
      <c r="E531" s="64" t="s">
        <v>260</v>
      </c>
      <c r="F531" s="66">
        <v>228</v>
      </c>
      <c r="G531" s="66">
        <v>211</v>
      </c>
      <c r="H531" s="66">
        <f t="shared" si="8"/>
        <v>439</v>
      </c>
      <c r="I531" s="70" t="s">
        <v>0</v>
      </c>
    </row>
    <row r="532" s="62" customFormat="1" ht="36" hidden="1" customHeight="1" spans="1:9">
      <c r="A532" s="67" t="s">
        <v>1429</v>
      </c>
      <c r="B532" s="68" t="s">
        <v>0</v>
      </c>
      <c r="C532" s="68" t="s">
        <v>0</v>
      </c>
      <c r="D532" s="68" t="s">
        <v>568</v>
      </c>
      <c r="E532" s="67" t="s">
        <v>1430</v>
      </c>
      <c r="F532" s="69">
        <v>0</v>
      </c>
      <c r="G532" s="69">
        <v>0</v>
      </c>
      <c r="H532" s="69">
        <f t="shared" si="8"/>
        <v>0</v>
      </c>
      <c r="I532" s="71" t="s">
        <v>0</v>
      </c>
    </row>
    <row r="533" s="62" customFormat="1" ht="36" hidden="1" customHeight="1" spans="1:9">
      <c r="A533" s="67" t="s">
        <v>1431</v>
      </c>
      <c r="B533" s="68" t="s">
        <v>0</v>
      </c>
      <c r="C533" s="68" t="s">
        <v>0</v>
      </c>
      <c r="D533" s="68" t="s">
        <v>583</v>
      </c>
      <c r="E533" s="67" t="s">
        <v>1432</v>
      </c>
      <c r="F533" s="69">
        <v>0</v>
      </c>
      <c r="G533" s="69">
        <v>0</v>
      </c>
      <c r="H533" s="69">
        <f t="shared" si="8"/>
        <v>0</v>
      </c>
      <c r="I533" s="71" t="s">
        <v>0</v>
      </c>
    </row>
    <row r="534" ht="20" customHeight="1" spans="1:9">
      <c r="A534" s="64" t="s">
        <v>1433</v>
      </c>
      <c r="B534" s="65" t="s">
        <v>1391</v>
      </c>
      <c r="C534" s="65" t="s">
        <v>559</v>
      </c>
      <c r="D534" s="65" t="s">
        <v>0</v>
      </c>
      <c r="E534" s="64" t="s">
        <v>1434</v>
      </c>
      <c r="F534" s="66">
        <f>SUM(F535:F544)</f>
        <v>0</v>
      </c>
      <c r="G534" s="66">
        <f>SUM(G535:G544)</f>
        <v>29</v>
      </c>
      <c r="H534" s="66">
        <f>SUM(H535:H544)</f>
        <v>29</v>
      </c>
      <c r="I534" s="70" t="s">
        <v>0</v>
      </c>
    </row>
    <row r="535" s="62" customFormat="1" ht="36" hidden="1" customHeight="1" spans="1:9">
      <c r="A535" s="67" t="s">
        <v>1435</v>
      </c>
      <c r="B535" s="68" t="s">
        <v>0</v>
      </c>
      <c r="C535" s="68" t="s">
        <v>0</v>
      </c>
      <c r="D535" s="68" t="s">
        <v>551</v>
      </c>
      <c r="E535" s="67" t="s">
        <v>554</v>
      </c>
      <c r="F535" s="69">
        <v>0</v>
      </c>
      <c r="G535" s="69">
        <v>0</v>
      </c>
      <c r="H535" s="69">
        <f t="shared" si="8"/>
        <v>0</v>
      </c>
      <c r="I535" s="71" t="s">
        <v>0</v>
      </c>
    </row>
    <row r="536" s="62" customFormat="1" ht="36" hidden="1" customHeight="1" spans="1:9">
      <c r="A536" s="67" t="s">
        <v>1436</v>
      </c>
      <c r="B536" s="68" t="s">
        <v>0</v>
      </c>
      <c r="C536" s="68" t="s">
        <v>0</v>
      </c>
      <c r="D536" s="68" t="s">
        <v>556</v>
      </c>
      <c r="E536" s="67" t="s">
        <v>557</v>
      </c>
      <c r="F536" s="69">
        <v>0</v>
      </c>
      <c r="G536" s="69">
        <v>0</v>
      </c>
      <c r="H536" s="69">
        <f t="shared" si="8"/>
        <v>0</v>
      </c>
      <c r="I536" s="71" t="s">
        <v>0</v>
      </c>
    </row>
    <row r="537" s="62" customFormat="1" ht="36" hidden="1" customHeight="1" spans="1:9">
      <c r="A537" s="67" t="s">
        <v>1437</v>
      </c>
      <c r="B537" s="68" t="s">
        <v>0</v>
      </c>
      <c r="C537" s="68" t="s">
        <v>0</v>
      </c>
      <c r="D537" s="68" t="s">
        <v>559</v>
      </c>
      <c r="E537" s="67" t="s">
        <v>560</v>
      </c>
      <c r="F537" s="69">
        <v>0</v>
      </c>
      <c r="G537" s="69">
        <v>0</v>
      </c>
      <c r="H537" s="69">
        <f t="shared" si="8"/>
        <v>0</v>
      </c>
      <c r="I537" s="71" t="s">
        <v>0</v>
      </c>
    </row>
    <row r="538" s="62" customFormat="1" ht="36" hidden="1" customHeight="1" spans="1:9">
      <c r="A538" s="67" t="s">
        <v>1438</v>
      </c>
      <c r="B538" s="68" t="s">
        <v>0</v>
      </c>
      <c r="C538" s="68" t="s">
        <v>0</v>
      </c>
      <c r="D538" s="68" t="s">
        <v>562</v>
      </c>
      <c r="E538" s="67" t="s">
        <v>1439</v>
      </c>
      <c r="F538" s="69">
        <v>0</v>
      </c>
      <c r="G538" s="69">
        <v>0</v>
      </c>
      <c r="H538" s="69">
        <f t="shared" si="8"/>
        <v>0</v>
      </c>
      <c r="I538" s="71" t="s">
        <v>0</v>
      </c>
    </row>
    <row r="539" s="62" customFormat="1" ht="36" hidden="1" customHeight="1" spans="1:9">
      <c r="A539" s="67" t="s">
        <v>1440</v>
      </c>
      <c r="B539" s="68" t="s">
        <v>0</v>
      </c>
      <c r="C539" s="68" t="s">
        <v>0</v>
      </c>
      <c r="D539" s="68" t="s">
        <v>565</v>
      </c>
      <c r="E539" s="67" t="s">
        <v>1441</v>
      </c>
      <c r="F539" s="69">
        <v>0</v>
      </c>
      <c r="G539" s="69">
        <v>0</v>
      </c>
      <c r="H539" s="69">
        <f t="shared" si="8"/>
        <v>0</v>
      </c>
      <c r="I539" s="71" t="s">
        <v>0</v>
      </c>
    </row>
    <row r="540" s="62" customFormat="1" ht="36" hidden="1" customHeight="1" spans="1:9">
      <c r="A540" s="67" t="s">
        <v>1442</v>
      </c>
      <c r="B540" s="68" t="s">
        <v>0</v>
      </c>
      <c r="C540" s="68" t="s">
        <v>0</v>
      </c>
      <c r="D540" s="68" t="s">
        <v>568</v>
      </c>
      <c r="E540" s="67" t="s">
        <v>1443</v>
      </c>
      <c r="F540" s="69">
        <v>0</v>
      </c>
      <c r="G540" s="69">
        <v>0</v>
      </c>
      <c r="H540" s="69">
        <f t="shared" si="8"/>
        <v>0</v>
      </c>
      <c r="I540" s="71" t="s">
        <v>0</v>
      </c>
    </row>
    <row r="541" ht="20" customHeight="1" spans="1:9">
      <c r="A541" s="64" t="s">
        <v>1444</v>
      </c>
      <c r="B541" s="65" t="s">
        <v>0</v>
      </c>
      <c r="C541" s="65" t="s">
        <v>0</v>
      </c>
      <c r="D541" s="65" t="s">
        <v>571</v>
      </c>
      <c r="E541" s="64" t="s">
        <v>1445</v>
      </c>
      <c r="F541" s="66">
        <v>0</v>
      </c>
      <c r="G541" s="66">
        <v>29</v>
      </c>
      <c r="H541" s="66">
        <f t="shared" si="8"/>
        <v>29</v>
      </c>
      <c r="I541" s="70" t="s">
        <v>0</v>
      </c>
    </row>
    <row r="542" s="62" customFormat="1" ht="36" hidden="1" customHeight="1" spans="1:9">
      <c r="A542" s="67" t="s">
        <v>1446</v>
      </c>
      <c r="B542" s="68" t="s">
        <v>0</v>
      </c>
      <c r="C542" s="68" t="s">
        <v>0</v>
      </c>
      <c r="D542" s="68" t="s">
        <v>574</v>
      </c>
      <c r="E542" s="67" t="s">
        <v>1447</v>
      </c>
      <c r="F542" s="69">
        <v>0</v>
      </c>
      <c r="G542" s="69">
        <v>0</v>
      </c>
      <c r="H542" s="69">
        <f t="shared" si="8"/>
        <v>0</v>
      </c>
      <c r="I542" s="71" t="s">
        <v>0</v>
      </c>
    </row>
    <row r="543" s="62" customFormat="1" ht="36" hidden="1" customHeight="1" spans="1:9">
      <c r="A543" s="67" t="s">
        <v>1448</v>
      </c>
      <c r="B543" s="68" t="s">
        <v>0</v>
      </c>
      <c r="C543" s="68" t="s">
        <v>0</v>
      </c>
      <c r="D543" s="68" t="s">
        <v>577</v>
      </c>
      <c r="E543" s="67" t="s">
        <v>1449</v>
      </c>
      <c r="F543" s="69">
        <v>0</v>
      </c>
      <c r="G543" s="69">
        <v>0</v>
      </c>
      <c r="H543" s="69">
        <f t="shared" si="8"/>
        <v>0</v>
      </c>
      <c r="I543" s="71" t="s">
        <v>0</v>
      </c>
    </row>
    <row r="544" s="62" customFormat="1" ht="36" hidden="1" customHeight="1" spans="1:9">
      <c r="A544" s="67" t="s">
        <v>1450</v>
      </c>
      <c r="B544" s="68" t="s">
        <v>0</v>
      </c>
      <c r="C544" s="68" t="s">
        <v>0</v>
      </c>
      <c r="D544" s="68" t="s">
        <v>583</v>
      </c>
      <c r="E544" s="67" t="s">
        <v>1451</v>
      </c>
      <c r="F544" s="69">
        <v>0</v>
      </c>
      <c r="G544" s="69">
        <v>0</v>
      </c>
      <c r="H544" s="69">
        <f t="shared" si="8"/>
        <v>0</v>
      </c>
      <c r="I544" s="71" t="s">
        <v>0</v>
      </c>
    </row>
    <row r="545" s="62" customFormat="1" ht="36" hidden="1" customHeight="1" spans="1:9">
      <c r="A545" s="67" t="s">
        <v>1452</v>
      </c>
      <c r="B545" s="68" t="s">
        <v>1391</v>
      </c>
      <c r="C545" s="68" t="s">
        <v>568</v>
      </c>
      <c r="D545" s="68" t="s">
        <v>0</v>
      </c>
      <c r="E545" s="67" t="s">
        <v>1453</v>
      </c>
      <c r="F545" s="69">
        <f>SUM(F546:F553)</f>
        <v>0</v>
      </c>
      <c r="G545" s="69">
        <f>SUM(G546:G553)</f>
        <v>0</v>
      </c>
      <c r="H545" s="69">
        <f>SUM(H546:H553)</f>
        <v>0</v>
      </c>
      <c r="I545" s="71" t="s">
        <v>0</v>
      </c>
    </row>
    <row r="546" s="62" customFormat="1" ht="36" hidden="1" customHeight="1" spans="1:9">
      <c r="A546" s="67" t="s">
        <v>1454</v>
      </c>
      <c r="B546" s="68" t="s">
        <v>0</v>
      </c>
      <c r="C546" s="68" t="s">
        <v>0</v>
      </c>
      <c r="D546" s="68" t="s">
        <v>551</v>
      </c>
      <c r="E546" s="67" t="s">
        <v>554</v>
      </c>
      <c r="F546" s="69">
        <v>0</v>
      </c>
      <c r="G546" s="69">
        <v>0</v>
      </c>
      <c r="H546" s="69">
        <f t="shared" si="8"/>
        <v>0</v>
      </c>
      <c r="I546" s="71" t="s">
        <v>0</v>
      </c>
    </row>
    <row r="547" s="62" customFormat="1" ht="36" hidden="1" customHeight="1" spans="1:9">
      <c r="A547" s="67" t="s">
        <v>1455</v>
      </c>
      <c r="B547" s="68" t="s">
        <v>0</v>
      </c>
      <c r="C547" s="68" t="s">
        <v>0</v>
      </c>
      <c r="D547" s="68" t="s">
        <v>556</v>
      </c>
      <c r="E547" s="67" t="s">
        <v>557</v>
      </c>
      <c r="F547" s="69">
        <v>0</v>
      </c>
      <c r="G547" s="69">
        <v>0</v>
      </c>
      <c r="H547" s="69">
        <f t="shared" si="8"/>
        <v>0</v>
      </c>
      <c r="I547" s="71" t="s">
        <v>0</v>
      </c>
    </row>
    <row r="548" s="62" customFormat="1" ht="36" hidden="1" customHeight="1" spans="1:9">
      <c r="A548" s="67" t="s">
        <v>1456</v>
      </c>
      <c r="B548" s="68" t="s">
        <v>0</v>
      </c>
      <c r="C548" s="68" t="s">
        <v>0</v>
      </c>
      <c r="D548" s="68" t="s">
        <v>559</v>
      </c>
      <c r="E548" s="67" t="s">
        <v>560</v>
      </c>
      <c r="F548" s="69">
        <v>0</v>
      </c>
      <c r="G548" s="69">
        <v>0</v>
      </c>
      <c r="H548" s="69">
        <f t="shared" si="8"/>
        <v>0</v>
      </c>
      <c r="I548" s="71" t="s">
        <v>0</v>
      </c>
    </row>
    <row r="549" s="62" customFormat="1" ht="36" hidden="1" customHeight="1" spans="1:9">
      <c r="A549" s="67" t="s">
        <v>1457</v>
      </c>
      <c r="B549" s="68" t="s">
        <v>0</v>
      </c>
      <c r="C549" s="68" t="s">
        <v>0</v>
      </c>
      <c r="D549" s="68" t="s">
        <v>562</v>
      </c>
      <c r="E549" s="67" t="s">
        <v>1458</v>
      </c>
      <c r="F549" s="69">
        <v>0</v>
      </c>
      <c r="G549" s="69">
        <v>0</v>
      </c>
      <c r="H549" s="69">
        <f t="shared" si="8"/>
        <v>0</v>
      </c>
      <c r="I549" s="71" t="s">
        <v>0</v>
      </c>
    </row>
    <row r="550" s="62" customFormat="1" ht="36" hidden="1" customHeight="1" spans="1:9">
      <c r="A550" s="67" t="s">
        <v>1459</v>
      </c>
      <c r="B550" s="68" t="s">
        <v>0</v>
      </c>
      <c r="C550" s="68" t="s">
        <v>0</v>
      </c>
      <c r="D550" s="68" t="s">
        <v>565</v>
      </c>
      <c r="E550" s="67" t="s">
        <v>1460</v>
      </c>
      <c r="F550" s="69">
        <v>0</v>
      </c>
      <c r="G550" s="69">
        <v>0</v>
      </c>
      <c r="H550" s="69">
        <f t="shared" si="8"/>
        <v>0</v>
      </c>
      <c r="I550" s="71" t="s">
        <v>0</v>
      </c>
    </row>
    <row r="551" s="62" customFormat="1" ht="36" hidden="1" customHeight="1" spans="1:9">
      <c r="A551" s="67" t="s">
        <v>1461</v>
      </c>
      <c r="B551" s="68" t="s">
        <v>0</v>
      </c>
      <c r="C551" s="68" t="s">
        <v>0</v>
      </c>
      <c r="D551" s="68" t="s">
        <v>568</v>
      </c>
      <c r="E551" s="67" t="s">
        <v>1462</v>
      </c>
      <c r="F551" s="69">
        <v>0</v>
      </c>
      <c r="G551" s="69">
        <v>0</v>
      </c>
      <c r="H551" s="69">
        <f t="shared" si="8"/>
        <v>0</v>
      </c>
      <c r="I551" s="71" t="s">
        <v>0</v>
      </c>
    </row>
    <row r="552" s="62" customFormat="1" ht="36" hidden="1" customHeight="1" spans="1:9">
      <c r="A552" s="67" t="s">
        <v>1463</v>
      </c>
      <c r="B552" s="68" t="s">
        <v>0</v>
      </c>
      <c r="C552" s="68" t="s">
        <v>0</v>
      </c>
      <c r="D552" s="68" t="s">
        <v>571</v>
      </c>
      <c r="E552" s="67" t="s">
        <v>1464</v>
      </c>
      <c r="F552" s="69">
        <v>0</v>
      </c>
      <c r="G552" s="69">
        <v>0</v>
      </c>
      <c r="H552" s="69">
        <f t="shared" si="8"/>
        <v>0</v>
      </c>
      <c r="I552" s="71" t="s">
        <v>0</v>
      </c>
    </row>
    <row r="553" s="62" customFormat="1" ht="36" hidden="1" customHeight="1" spans="1:9">
      <c r="A553" s="67" t="s">
        <v>1465</v>
      </c>
      <c r="B553" s="68" t="s">
        <v>0</v>
      </c>
      <c r="C553" s="68" t="s">
        <v>0</v>
      </c>
      <c r="D553" s="68" t="s">
        <v>583</v>
      </c>
      <c r="E553" s="67" t="s">
        <v>1466</v>
      </c>
      <c r="F553" s="69">
        <v>0</v>
      </c>
      <c r="G553" s="69">
        <v>0</v>
      </c>
      <c r="H553" s="69">
        <f t="shared" si="8"/>
        <v>0</v>
      </c>
      <c r="I553" s="71" t="s">
        <v>0</v>
      </c>
    </row>
    <row r="554" ht="20" customHeight="1" spans="1:9">
      <c r="A554" s="64" t="s">
        <v>1467</v>
      </c>
      <c r="B554" s="65" t="s">
        <v>1391</v>
      </c>
      <c r="C554" s="65" t="s">
        <v>574</v>
      </c>
      <c r="D554" s="65" t="s">
        <v>0</v>
      </c>
      <c r="E554" s="64" t="s">
        <v>1468</v>
      </c>
      <c r="F554" s="66">
        <f>SUM(F555:F561)</f>
        <v>238</v>
      </c>
      <c r="G554" s="66">
        <f>SUM(G555:G561)</f>
        <v>3</v>
      </c>
      <c r="H554" s="66">
        <f>SUM(H555:H561)</f>
        <v>241</v>
      </c>
      <c r="I554" s="70" t="s">
        <v>0</v>
      </c>
    </row>
    <row r="555" ht="20" customHeight="1" spans="1:9">
      <c r="A555" s="64" t="s">
        <v>1469</v>
      </c>
      <c r="B555" s="65" t="s">
        <v>0</v>
      </c>
      <c r="C555" s="65" t="s">
        <v>0</v>
      </c>
      <c r="D555" s="65" t="s">
        <v>551</v>
      </c>
      <c r="E555" s="64" t="s">
        <v>554</v>
      </c>
      <c r="F555" s="66">
        <v>238</v>
      </c>
      <c r="G555" s="66">
        <v>3</v>
      </c>
      <c r="H555" s="66">
        <f t="shared" si="8"/>
        <v>241</v>
      </c>
      <c r="I555" s="70" t="s">
        <v>0</v>
      </c>
    </row>
    <row r="556" s="62" customFormat="1" ht="36" hidden="1" customHeight="1" spans="1:9">
      <c r="A556" s="67" t="s">
        <v>1470</v>
      </c>
      <c r="B556" s="68" t="s">
        <v>0</v>
      </c>
      <c r="C556" s="68" t="s">
        <v>0</v>
      </c>
      <c r="D556" s="68" t="s">
        <v>556</v>
      </c>
      <c r="E556" s="67" t="s">
        <v>557</v>
      </c>
      <c r="F556" s="69">
        <v>0</v>
      </c>
      <c r="G556" s="69">
        <v>0</v>
      </c>
      <c r="H556" s="69">
        <f t="shared" si="8"/>
        <v>0</v>
      </c>
      <c r="I556" s="71" t="s">
        <v>0</v>
      </c>
    </row>
    <row r="557" s="62" customFormat="1" ht="36" hidden="1" customHeight="1" spans="1:9">
      <c r="A557" s="67" t="s">
        <v>1471</v>
      </c>
      <c r="B557" s="68" t="s">
        <v>0</v>
      </c>
      <c r="C557" s="68" t="s">
        <v>0</v>
      </c>
      <c r="D557" s="68" t="s">
        <v>559</v>
      </c>
      <c r="E557" s="67" t="s">
        <v>560</v>
      </c>
      <c r="F557" s="69">
        <v>0</v>
      </c>
      <c r="G557" s="69">
        <v>0</v>
      </c>
      <c r="H557" s="69">
        <f t="shared" si="8"/>
        <v>0</v>
      </c>
      <c r="I557" s="71" t="s">
        <v>0</v>
      </c>
    </row>
    <row r="558" s="62" customFormat="1" ht="36" hidden="1" customHeight="1" spans="1:9">
      <c r="A558" s="67" t="s">
        <v>1472</v>
      </c>
      <c r="B558" s="68" t="s">
        <v>0</v>
      </c>
      <c r="C558" s="68" t="s">
        <v>0</v>
      </c>
      <c r="D558" s="68" t="s">
        <v>568</v>
      </c>
      <c r="E558" s="67" t="s">
        <v>1473</v>
      </c>
      <c r="F558" s="69">
        <v>0</v>
      </c>
      <c r="G558" s="69">
        <v>0</v>
      </c>
      <c r="H558" s="69">
        <f t="shared" si="8"/>
        <v>0</v>
      </c>
      <c r="I558" s="71" t="s">
        <v>0</v>
      </c>
    </row>
    <row r="559" s="62" customFormat="1" ht="36" hidden="1" customHeight="1" spans="1:9">
      <c r="A559" s="67" t="s">
        <v>1474</v>
      </c>
      <c r="B559" s="68" t="s">
        <v>0</v>
      </c>
      <c r="C559" s="68" t="s">
        <v>0</v>
      </c>
      <c r="D559" s="68" t="s">
        <v>571</v>
      </c>
      <c r="E559" s="67" t="s">
        <v>1475</v>
      </c>
      <c r="F559" s="69">
        <v>0</v>
      </c>
      <c r="G559" s="69">
        <v>0</v>
      </c>
      <c r="H559" s="69">
        <f t="shared" si="8"/>
        <v>0</v>
      </c>
      <c r="I559" s="71" t="s">
        <v>0</v>
      </c>
    </row>
    <row r="560" s="62" customFormat="1" ht="36" hidden="1" customHeight="1" spans="1:9">
      <c r="A560" s="67" t="s">
        <v>1476</v>
      </c>
      <c r="B560" s="68" t="s">
        <v>0</v>
      </c>
      <c r="C560" s="68" t="s">
        <v>0</v>
      </c>
      <c r="D560" s="68" t="s">
        <v>574</v>
      </c>
      <c r="E560" s="67" t="s">
        <v>1477</v>
      </c>
      <c r="F560" s="69">
        <v>0</v>
      </c>
      <c r="G560" s="69">
        <v>0</v>
      </c>
      <c r="H560" s="69">
        <f t="shared" si="8"/>
        <v>0</v>
      </c>
      <c r="I560" s="71" t="s">
        <v>0</v>
      </c>
    </row>
    <row r="561" s="62" customFormat="1" ht="36" hidden="1" customHeight="1" spans="1:9">
      <c r="A561" s="67" t="s">
        <v>1478</v>
      </c>
      <c r="B561" s="68" t="s">
        <v>0</v>
      </c>
      <c r="C561" s="68" t="s">
        <v>0</v>
      </c>
      <c r="D561" s="68" t="s">
        <v>583</v>
      </c>
      <c r="E561" s="67" t="s">
        <v>1479</v>
      </c>
      <c r="F561" s="69">
        <v>0</v>
      </c>
      <c r="G561" s="69">
        <v>0</v>
      </c>
      <c r="H561" s="69">
        <f t="shared" si="8"/>
        <v>0</v>
      </c>
      <c r="I561" s="71" t="s">
        <v>0</v>
      </c>
    </row>
    <row r="562" ht="20" customHeight="1" spans="1:9">
      <c r="A562" s="64" t="s">
        <v>1480</v>
      </c>
      <c r="B562" s="65" t="s">
        <v>1391</v>
      </c>
      <c r="C562" s="65" t="s">
        <v>583</v>
      </c>
      <c r="D562" s="65" t="s">
        <v>0</v>
      </c>
      <c r="E562" s="64" t="s">
        <v>1481</v>
      </c>
      <c r="F562" s="66">
        <f>SUM(F563:F565)</f>
        <v>511</v>
      </c>
      <c r="G562" s="66">
        <f>SUM(G563:G565)</f>
        <v>2177</v>
      </c>
      <c r="H562" s="66">
        <f>SUM(H563:H565)</f>
        <v>2688</v>
      </c>
      <c r="I562" s="70" t="s">
        <v>0</v>
      </c>
    </row>
    <row r="563" ht="20" customHeight="1" spans="1:9">
      <c r="A563" s="64" t="s">
        <v>1482</v>
      </c>
      <c r="B563" s="65" t="s">
        <v>0</v>
      </c>
      <c r="C563" s="65" t="s">
        <v>0</v>
      </c>
      <c r="D563" s="65" t="s">
        <v>556</v>
      </c>
      <c r="E563" s="64" t="s">
        <v>1483</v>
      </c>
      <c r="F563" s="66">
        <v>0</v>
      </c>
      <c r="G563" s="66">
        <v>6</v>
      </c>
      <c r="H563" s="66">
        <f t="shared" si="8"/>
        <v>6</v>
      </c>
      <c r="I563" s="70" t="s">
        <v>0</v>
      </c>
    </row>
    <row r="564" s="62" customFormat="1" ht="36" hidden="1" customHeight="1" spans="1:9">
      <c r="A564" s="67" t="s">
        <v>1484</v>
      </c>
      <c r="B564" s="68" t="s">
        <v>0</v>
      </c>
      <c r="C564" s="68" t="s">
        <v>0</v>
      </c>
      <c r="D564" s="68" t="s">
        <v>559</v>
      </c>
      <c r="E564" s="67" t="s">
        <v>1485</v>
      </c>
      <c r="F564" s="69">
        <v>0</v>
      </c>
      <c r="G564" s="69">
        <v>0</v>
      </c>
      <c r="H564" s="69">
        <f t="shared" si="8"/>
        <v>0</v>
      </c>
      <c r="I564" s="71" t="s">
        <v>0</v>
      </c>
    </row>
    <row r="565" ht="20" customHeight="1" spans="1:9">
      <c r="A565" s="64" t="s">
        <v>1486</v>
      </c>
      <c r="B565" s="65" t="s">
        <v>0</v>
      </c>
      <c r="C565" s="65" t="s">
        <v>0</v>
      </c>
      <c r="D565" s="65" t="s">
        <v>583</v>
      </c>
      <c r="E565" s="64" t="s">
        <v>1481</v>
      </c>
      <c r="F565" s="66">
        <v>511</v>
      </c>
      <c r="G565" s="66">
        <v>2171</v>
      </c>
      <c r="H565" s="66">
        <f t="shared" si="8"/>
        <v>2682</v>
      </c>
      <c r="I565" s="70" t="s">
        <v>0</v>
      </c>
    </row>
    <row r="566" ht="20" customHeight="1" spans="1:9">
      <c r="A566" s="64" t="s">
        <v>1487</v>
      </c>
      <c r="B566" s="65" t="s">
        <v>1487</v>
      </c>
      <c r="C566" s="65" t="s">
        <v>0</v>
      </c>
      <c r="D566" s="65" t="s">
        <v>0</v>
      </c>
      <c r="E566" s="64" t="s">
        <v>1488</v>
      </c>
      <c r="F566" s="66">
        <f>SUM(F567,F586,F594,F603,F607,F617,F626,F633,F641,F650,F656,F659,F662,F665,F668,F671,F675,F679,F688,F691)</f>
        <v>24844.98</v>
      </c>
      <c r="G566" s="66">
        <f>SUM(G567,G586,G594,G603,G607,G617,G626,G633,G641,G650,G656,G659,G662,G665,G668,G671,G675,G679,G688,G691)</f>
        <v>-1045.98</v>
      </c>
      <c r="H566" s="66">
        <f>SUM(H567,H586,H594,H603,H607,H617,H626,H633,H641,H650,H656,H659,H662,H665,H668,H671,H675,H679,H688,H691)</f>
        <v>23799</v>
      </c>
      <c r="I566" s="70" t="s">
        <v>0</v>
      </c>
    </row>
    <row r="567" ht="20" customHeight="1" spans="1:9">
      <c r="A567" s="64" t="s">
        <v>1489</v>
      </c>
      <c r="B567" s="65" t="s">
        <v>1487</v>
      </c>
      <c r="C567" s="65" t="s">
        <v>551</v>
      </c>
      <c r="D567" s="65" t="s">
        <v>0</v>
      </c>
      <c r="E567" s="64" t="s">
        <v>1490</v>
      </c>
      <c r="F567" s="66">
        <f>SUM(F568:F585)</f>
        <v>681</v>
      </c>
      <c r="G567" s="66">
        <f>SUM(G568:G585)</f>
        <v>107</v>
      </c>
      <c r="H567" s="66">
        <f>SUM(H568:H585)</f>
        <v>788</v>
      </c>
      <c r="I567" s="70" t="s">
        <v>0</v>
      </c>
    </row>
    <row r="568" ht="20" customHeight="1" spans="1:9">
      <c r="A568" s="64" t="s">
        <v>1491</v>
      </c>
      <c r="B568" s="65" t="s">
        <v>0</v>
      </c>
      <c r="C568" s="65" t="s">
        <v>0</v>
      </c>
      <c r="D568" s="65" t="s">
        <v>551</v>
      </c>
      <c r="E568" s="64" t="s">
        <v>554</v>
      </c>
      <c r="F568" s="66">
        <v>619</v>
      </c>
      <c r="G568" s="66">
        <v>-97</v>
      </c>
      <c r="H568" s="66">
        <f t="shared" si="8"/>
        <v>522</v>
      </c>
      <c r="I568" s="70" t="s">
        <v>0</v>
      </c>
    </row>
    <row r="569" s="62" customFormat="1" ht="36" hidden="1" customHeight="1" spans="1:9">
      <c r="A569" s="67" t="s">
        <v>1492</v>
      </c>
      <c r="B569" s="68" t="s">
        <v>0</v>
      </c>
      <c r="C569" s="68" t="s">
        <v>0</v>
      </c>
      <c r="D569" s="68" t="s">
        <v>556</v>
      </c>
      <c r="E569" s="67" t="s">
        <v>557</v>
      </c>
      <c r="F569" s="69">
        <v>0</v>
      </c>
      <c r="G569" s="69">
        <v>0</v>
      </c>
      <c r="H569" s="69">
        <f t="shared" si="8"/>
        <v>0</v>
      </c>
      <c r="I569" s="71" t="s">
        <v>0</v>
      </c>
    </row>
    <row r="570" s="62" customFormat="1" ht="36" hidden="1" customHeight="1" spans="1:9">
      <c r="A570" s="67" t="s">
        <v>1493</v>
      </c>
      <c r="B570" s="68" t="s">
        <v>0</v>
      </c>
      <c r="C570" s="68" t="s">
        <v>0</v>
      </c>
      <c r="D570" s="68" t="s">
        <v>559</v>
      </c>
      <c r="E570" s="67" t="s">
        <v>560</v>
      </c>
      <c r="F570" s="69">
        <v>0</v>
      </c>
      <c r="G570" s="69">
        <v>0</v>
      </c>
      <c r="H570" s="69">
        <f t="shared" si="8"/>
        <v>0</v>
      </c>
      <c r="I570" s="71" t="s">
        <v>0</v>
      </c>
    </row>
    <row r="571" s="62" customFormat="1" ht="36" hidden="1" customHeight="1" spans="1:9">
      <c r="A571" s="67" t="s">
        <v>1494</v>
      </c>
      <c r="B571" s="68" t="s">
        <v>0</v>
      </c>
      <c r="C571" s="68" t="s">
        <v>0</v>
      </c>
      <c r="D571" s="68" t="s">
        <v>562</v>
      </c>
      <c r="E571" s="67" t="s">
        <v>1495</v>
      </c>
      <c r="F571" s="69">
        <v>0</v>
      </c>
      <c r="G571" s="69">
        <v>0</v>
      </c>
      <c r="H571" s="69">
        <f t="shared" si="8"/>
        <v>0</v>
      </c>
      <c r="I571" s="71" t="s">
        <v>0</v>
      </c>
    </row>
    <row r="572" s="62" customFormat="1" ht="36" hidden="1" customHeight="1" spans="1:9">
      <c r="A572" s="67" t="s">
        <v>1496</v>
      </c>
      <c r="B572" s="68" t="s">
        <v>0</v>
      </c>
      <c r="C572" s="68" t="s">
        <v>0</v>
      </c>
      <c r="D572" s="68" t="s">
        <v>565</v>
      </c>
      <c r="E572" s="67" t="s">
        <v>1497</v>
      </c>
      <c r="F572" s="69">
        <v>0</v>
      </c>
      <c r="G572" s="69">
        <v>0</v>
      </c>
      <c r="H572" s="69">
        <f t="shared" si="8"/>
        <v>0</v>
      </c>
      <c r="I572" s="71" t="s">
        <v>0</v>
      </c>
    </row>
    <row r="573" s="62" customFormat="1" ht="36" hidden="1" customHeight="1" spans="1:9">
      <c r="A573" s="67" t="s">
        <v>1498</v>
      </c>
      <c r="B573" s="68" t="s">
        <v>0</v>
      </c>
      <c r="C573" s="68" t="s">
        <v>0</v>
      </c>
      <c r="D573" s="68" t="s">
        <v>568</v>
      </c>
      <c r="E573" s="67" t="s">
        <v>1499</v>
      </c>
      <c r="F573" s="69">
        <v>0</v>
      </c>
      <c r="G573" s="69">
        <v>0</v>
      </c>
      <c r="H573" s="69">
        <f t="shared" si="8"/>
        <v>0</v>
      </c>
      <c r="I573" s="71" t="s">
        <v>0</v>
      </c>
    </row>
    <row r="574" s="62" customFormat="1" ht="36" hidden="1" customHeight="1" spans="1:9">
      <c r="A574" s="67" t="s">
        <v>1500</v>
      </c>
      <c r="B574" s="68" t="s">
        <v>0</v>
      </c>
      <c r="C574" s="68" t="s">
        <v>0</v>
      </c>
      <c r="D574" s="68" t="s">
        <v>571</v>
      </c>
      <c r="E574" s="67" t="s">
        <v>1501</v>
      </c>
      <c r="F574" s="69">
        <v>0</v>
      </c>
      <c r="G574" s="69">
        <v>0</v>
      </c>
      <c r="H574" s="69">
        <f t="shared" si="8"/>
        <v>0</v>
      </c>
      <c r="I574" s="71" t="s">
        <v>0</v>
      </c>
    </row>
    <row r="575" s="62" customFormat="1" ht="36" hidden="1" customHeight="1" spans="1:9">
      <c r="A575" s="67" t="s">
        <v>1502</v>
      </c>
      <c r="B575" s="68" t="s">
        <v>0</v>
      </c>
      <c r="C575" s="68" t="s">
        <v>0</v>
      </c>
      <c r="D575" s="68" t="s">
        <v>574</v>
      </c>
      <c r="E575" s="67" t="s">
        <v>663</v>
      </c>
      <c r="F575" s="69">
        <v>0</v>
      </c>
      <c r="G575" s="69">
        <v>0</v>
      </c>
      <c r="H575" s="69">
        <f t="shared" si="8"/>
        <v>0</v>
      </c>
      <c r="I575" s="71" t="s">
        <v>0</v>
      </c>
    </row>
    <row r="576" s="62" customFormat="1" ht="36" hidden="1" customHeight="1" spans="1:9">
      <c r="A576" s="67" t="s">
        <v>1503</v>
      </c>
      <c r="B576" s="68" t="s">
        <v>0</v>
      </c>
      <c r="C576" s="68" t="s">
        <v>0</v>
      </c>
      <c r="D576" s="68" t="s">
        <v>577</v>
      </c>
      <c r="E576" s="67" t="s">
        <v>1504</v>
      </c>
      <c r="F576" s="69">
        <v>0</v>
      </c>
      <c r="G576" s="69">
        <v>0</v>
      </c>
      <c r="H576" s="69">
        <f t="shared" si="8"/>
        <v>0</v>
      </c>
      <c r="I576" s="71" t="s">
        <v>0</v>
      </c>
    </row>
    <row r="577" s="62" customFormat="1" ht="36" hidden="1" customHeight="1" spans="1:9">
      <c r="A577" s="67" t="s">
        <v>1505</v>
      </c>
      <c r="B577" s="68" t="s">
        <v>0</v>
      </c>
      <c r="C577" s="68" t="s">
        <v>0</v>
      </c>
      <c r="D577" s="68" t="s">
        <v>138</v>
      </c>
      <c r="E577" s="67" t="s">
        <v>1506</v>
      </c>
      <c r="F577" s="69">
        <v>0</v>
      </c>
      <c r="G577" s="69">
        <v>0</v>
      </c>
      <c r="H577" s="69">
        <f t="shared" si="8"/>
        <v>0</v>
      </c>
      <c r="I577" s="71" t="s">
        <v>0</v>
      </c>
    </row>
    <row r="578" s="62" customFormat="1" ht="36" hidden="1" customHeight="1" spans="1:9">
      <c r="A578" s="67" t="s">
        <v>1507</v>
      </c>
      <c r="B578" s="68" t="s">
        <v>0</v>
      </c>
      <c r="C578" s="68" t="s">
        <v>0</v>
      </c>
      <c r="D578" s="68" t="s">
        <v>708</v>
      </c>
      <c r="E578" s="67" t="s">
        <v>1508</v>
      </c>
      <c r="F578" s="69">
        <v>0</v>
      </c>
      <c r="G578" s="69">
        <v>0</v>
      </c>
      <c r="H578" s="69">
        <f t="shared" si="8"/>
        <v>0</v>
      </c>
      <c r="I578" s="71" t="s">
        <v>0</v>
      </c>
    </row>
    <row r="579" s="62" customFormat="1" ht="36" hidden="1" customHeight="1" spans="1:9">
      <c r="A579" s="67" t="s">
        <v>1509</v>
      </c>
      <c r="B579" s="68" t="s">
        <v>0</v>
      </c>
      <c r="C579" s="68" t="s">
        <v>0</v>
      </c>
      <c r="D579" s="68" t="s">
        <v>711</v>
      </c>
      <c r="E579" s="67" t="s">
        <v>1510</v>
      </c>
      <c r="F579" s="69">
        <v>0</v>
      </c>
      <c r="G579" s="69">
        <v>0</v>
      </c>
      <c r="H579" s="69">
        <f t="shared" si="8"/>
        <v>0</v>
      </c>
      <c r="I579" s="71" t="s">
        <v>0</v>
      </c>
    </row>
    <row r="580" s="62" customFormat="1" ht="36" hidden="1" customHeight="1" spans="1:9">
      <c r="A580" s="67" t="s">
        <v>1511</v>
      </c>
      <c r="B580" s="68" t="s">
        <v>0</v>
      </c>
      <c r="C580" s="68" t="s">
        <v>0</v>
      </c>
      <c r="D580" s="68" t="s">
        <v>731</v>
      </c>
      <c r="E580" s="67" t="s">
        <v>1512</v>
      </c>
      <c r="F580" s="69">
        <v>0</v>
      </c>
      <c r="G580" s="69">
        <v>0</v>
      </c>
      <c r="H580" s="69">
        <f t="shared" si="8"/>
        <v>0</v>
      </c>
      <c r="I580" s="71" t="s">
        <v>0</v>
      </c>
    </row>
    <row r="581" s="62" customFormat="1" ht="36" hidden="1" customHeight="1" spans="1:9">
      <c r="A581" s="67" t="s">
        <v>1513</v>
      </c>
      <c r="B581" s="68" t="s">
        <v>0</v>
      </c>
      <c r="C581" s="68" t="s">
        <v>0</v>
      </c>
      <c r="D581" s="68" t="s">
        <v>750</v>
      </c>
      <c r="E581" s="67" t="s">
        <v>1514</v>
      </c>
      <c r="F581" s="69">
        <v>0</v>
      </c>
      <c r="G581" s="69">
        <v>0</v>
      </c>
      <c r="H581" s="69">
        <f t="shared" si="8"/>
        <v>0</v>
      </c>
      <c r="I581" s="71" t="s">
        <v>0</v>
      </c>
    </row>
    <row r="582" s="62" customFormat="1" ht="36" hidden="1" customHeight="1" spans="1:9">
      <c r="A582" s="67" t="s">
        <v>1515</v>
      </c>
      <c r="B582" s="68" t="s">
        <v>0</v>
      </c>
      <c r="C582" s="68" t="s">
        <v>0</v>
      </c>
      <c r="D582" s="68" t="s">
        <v>919</v>
      </c>
      <c r="E582" s="67" t="s">
        <v>1516</v>
      </c>
      <c r="F582" s="69">
        <v>0</v>
      </c>
      <c r="G582" s="69">
        <v>0</v>
      </c>
      <c r="H582" s="69">
        <f t="shared" si="8"/>
        <v>0</v>
      </c>
      <c r="I582" s="71" t="s">
        <v>0</v>
      </c>
    </row>
    <row r="583" s="62" customFormat="1" ht="36" hidden="1" customHeight="1" spans="1:9">
      <c r="A583" s="67" t="s">
        <v>1517</v>
      </c>
      <c r="B583" s="68" t="s">
        <v>0</v>
      </c>
      <c r="C583" s="68" t="s">
        <v>0</v>
      </c>
      <c r="D583" s="68" t="s">
        <v>922</v>
      </c>
      <c r="E583" s="67" t="s">
        <v>1518</v>
      </c>
      <c r="F583" s="69">
        <v>0</v>
      </c>
      <c r="G583" s="69">
        <v>0</v>
      </c>
      <c r="H583" s="69">
        <f t="shared" si="8"/>
        <v>0</v>
      </c>
      <c r="I583" s="71" t="s">
        <v>0</v>
      </c>
    </row>
    <row r="584" s="62" customFormat="1" ht="36" hidden="1" customHeight="1" spans="1:9">
      <c r="A584" s="67" t="s">
        <v>1519</v>
      </c>
      <c r="B584" s="68" t="s">
        <v>0</v>
      </c>
      <c r="C584" s="68" t="s">
        <v>0</v>
      </c>
      <c r="D584" s="68" t="s">
        <v>580</v>
      </c>
      <c r="E584" s="67" t="s">
        <v>581</v>
      </c>
      <c r="F584" s="69">
        <v>0</v>
      </c>
      <c r="G584" s="69">
        <v>0</v>
      </c>
      <c r="H584" s="69">
        <f t="shared" si="8"/>
        <v>0</v>
      </c>
      <c r="I584" s="71" t="s">
        <v>0</v>
      </c>
    </row>
    <row r="585" ht="20" customHeight="1" spans="1:9">
      <c r="A585" s="64" t="s">
        <v>1520</v>
      </c>
      <c r="B585" s="65" t="s">
        <v>0</v>
      </c>
      <c r="C585" s="65" t="s">
        <v>0</v>
      </c>
      <c r="D585" s="65" t="s">
        <v>583</v>
      </c>
      <c r="E585" s="64" t="s">
        <v>1521</v>
      </c>
      <c r="F585" s="66">
        <v>62</v>
      </c>
      <c r="G585" s="66">
        <v>204</v>
      </c>
      <c r="H585" s="66">
        <f t="shared" si="8"/>
        <v>266</v>
      </c>
      <c r="I585" s="70" t="s">
        <v>0</v>
      </c>
    </row>
    <row r="586" ht="20" customHeight="1" spans="1:9">
      <c r="A586" s="64" t="s">
        <v>1522</v>
      </c>
      <c r="B586" s="65" t="s">
        <v>1487</v>
      </c>
      <c r="C586" s="65" t="s">
        <v>556</v>
      </c>
      <c r="D586" s="65" t="s">
        <v>0</v>
      </c>
      <c r="E586" s="64" t="s">
        <v>1523</v>
      </c>
      <c r="F586" s="66">
        <f>SUM(F587:F593)</f>
        <v>388</v>
      </c>
      <c r="G586" s="66">
        <f>SUM(G587:G593)</f>
        <v>-28</v>
      </c>
      <c r="H586" s="66">
        <f>SUM(H587:H593)</f>
        <v>360</v>
      </c>
      <c r="I586" s="70" t="s">
        <v>0</v>
      </c>
    </row>
    <row r="587" ht="20" customHeight="1" spans="1:9">
      <c r="A587" s="64" t="s">
        <v>1524</v>
      </c>
      <c r="B587" s="65" t="s">
        <v>0</v>
      </c>
      <c r="C587" s="65" t="s">
        <v>0</v>
      </c>
      <c r="D587" s="65" t="s">
        <v>551</v>
      </c>
      <c r="E587" s="64" t="s">
        <v>554</v>
      </c>
      <c r="F587" s="66">
        <v>331</v>
      </c>
      <c r="G587" s="66">
        <v>17</v>
      </c>
      <c r="H587" s="66">
        <f t="shared" ref="H587:H650" si="9">SUM(F587:G587)</f>
        <v>348</v>
      </c>
      <c r="I587" s="70" t="s">
        <v>0</v>
      </c>
    </row>
    <row r="588" s="62" customFormat="1" ht="36" hidden="1" customHeight="1" spans="1:9">
      <c r="A588" s="67" t="s">
        <v>1525</v>
      </c>
      <c r="B588" s="68" t="s">
        <v>0</v>
      </c>
      <c r="C588" s="68" t="s">
        <v>0</v>
      </c>
      <c r="D588" s="68" t="s">
        <v>556</v>
      </c>
      <c r="E588" s="67" t="s">
        <v>557</v>
      </c>
      <c r="F588" s="69">
        <v>0</v>
      </c>
      <c r="G588" s="69">
        <v>0</v>
      </c>
      <c r="H588" s="69">
        <f t="shared" si="9"/>
        <v>0</v>
      </c>
      <c r="I588" s="71" t="s">
        <v>0</v>
      </c>
    </row>
    <row r="589" s="62" customFormat="1" ht="36" hidden="1" customHeight="1" spans="1:9">
      <c r="A589" s="67" t="s">
        <v>1526</v>
      </c>
      <c r="B589" s="68" t="s">
        <v>0</v>
      </c>
      <c r="C589" s="68" t="s">
        <v>0</v>
      </c>
      <c r="D589" s="68" t="s">
        <v>559</v>
      </c>
      <c r="E589" s="67" t="s">
        <v>560</v>
      </c>
      <c r="F589" s="69">
        <v>0</v>
      </c>
      <c r="G589" s="69">
        <v>0</v>
      </c>
      <c r="H589" s="69">
        <f t="shared" si="9"/>
        <v>0</v>
      </c>
      <c r="I589" s="71" t="s">
        <v>0</v>
      </c>
    </row>
    <row r="590" s="62" customFormat="1" ht="36" hidden="1" customHeight="1" spans="1:9">
      <c r="A590" s="67" t="s">
        <v>1527</v>
      </c>
      <c r="B590" s="68" t="s">
        <v>0</v>
      </c>
      <c r="C590" s="68" t="s">
        <v>0</v>
      </c>
      <c r="D590" s="68" t="s">
        <v>568</v>
      </c>
      <c r="E590" s="67" t="s">
        <v>1528</v>
      </c>
      <c r="F590" s="69">
        <v>0</v>
      </c>
      <c r="G590" s="69">
        <v>0</v>
      </c>
      <c r="H590" s="69">
        <f t="shared" si="9"/>
        <v>0</v>
      </c>
      <c r="I590" s="71" t="s">
        <v>0</v>
      </c>
    </row>
    <row r="591" s="62" customFormat="1" ht="36" hidden="1" customHeight="1" spans="1:9">
      <c r="A591" s="67" t="s">
        <v>1529</v>
      </c>
      <c r="B591" s="68" t="s">
        <v>0</v>
      </c>
      <c r="C591" s="68" t="s">
        <v>0</v>
      </c>
      <c r="D591" s="68" t="s">
        <v>571</v>
      </c>
      <c r="E591" s="67" t="s">
        <v>1530</v>
      </c>
      <c r="F591" s="69">
        <v>0</v>
      </c>
      <c r="G591" s="69">
        <v>0</v>
      </c>
      <c r="H591" s="69">
        <f t="shared" si="9"/>
        <v>0</v>
      </c>
      <c r="I591" s="71" t="s">
        <v>0</v>
      </c>
    </row>
    <row r="592" s="44" customFormat="1" ht="20" customHeight="1" spans="1:9">
      <c r="A592" s="75" t="s">
        <v>1531</v>
      </c>
      <c r="B592" s="76" t="s">
        <v>0</v>
      </c>
      <c r="C592" s="76" t="s">
        <v>0</v>
      </c>
      <c r="D592" s="76" t="s">
        <v>574</v>
      </c>
      <c r="E592" s="75" t="s">
        <v>1532</v>
      </c>
      <c r="F592" s="27">
        <v>56</v>
      </c>
      <c r="G592" s="27">
        <v>-56</v>
      </c>
      <c r="H592" s="27">
        <f t="shared" si="9"/>
        <v>0</v>
      </c>
      <c r="I592" s="77" t="s">
        <v>0</v>
      </c>
    </row>
    <row r="593" ht="20" customHeight="1" spans="1:9">
      <c r="A593" s="64" t="s">
        <v>1533</v>
      </c>
      <c r="B593" s="65" t="s">
        <v>0</v>
      </c>
      <c r="C593" s="65" t="s">
        <v>0</v>
      </c>
      <c r="D593" s="65" t="s">
        <v>583</v>
      </c>
      <c r="E593" s="64" t="s">
        <v>1534</v>
      </c>
      <c r="F593" s="66">
        <v>1</v>
      </c>
      <c r="G593" s="66">
        <v>11</v>
      </c>
      <c r="H593" s="66">
        <f t="shared" si="9"/>
        <v>12</v>
      </c>
      <c r="I593" s="70" t="s">
        <v>0</v>
      </c>
    </row>
    <row r="594" ht="20" customHeight="1" spans="1:9">
      <c r="A594" s="64" t="s">
        <v>1535</v>
      </c>
      <c r="B594" s="65" t="s">
        <v>1487</v>
      </c>
      <c r="C594" s="65" t="s">
        <v>565</v>
      </c>
      <c r="D594" s="65" t="s">
        <v>0</v>
      </c>
      <c r="E594" s="64" t="s">
        <v>1536</v>
      </c>
      <c r="F594" s="66">
        <f>SUM(F595:F602)</f>
        <v>12385</v>
      </c>
      <c r="G594" s="66">
        <f>SUM(G595:G602)</f>
        <v>447</v>
      </c>
      <c r="H594" s="66">
        <f>SUM(H595:H602)</f>
        <v>12832</v>
      </c>
      <c r="I594" s="70" t="s">
        <v>0</v>
      </c>
    </row>
    <row r="595" ht="20" customHeight="1" spans="1:9">
      <c r="A595" s="64" t="s">
        <v>1537</v>
      </c>
      <c r="B595" s="65" t="s">
        <v>0</v>
      </c>
      <c r="C595" s="65" t="s">
        <v>0</v>
      </c>
      <c r="D595" s="65" t="s">
        <v>551</v>
      </c>
      <c r="E595" s="64" t="s">
        <v>1538</v>
      </c>
      <c r="F595" s="66">
        <v>1050</v>
      </c>
      <c r="G595" s="66">
        <v>58</v>
      </c>
      <c r="H595" s="66">
        <f t="shared" si="9"/>
        <v>1108</v>
      </c>
      <c r="I595" s="70" t="s">
        <v>0</v>
      </c>
    </row>
    <row r="596" s="62" customFormat="1" ht="36" hidden="1" customHeight="1" spans="1:9">
      <c r="A596" s="67" t="s">
        <v>1539</v>
      </c>
      <c r="B596" s="68" t="s">
        <v>0</v>
      </c>
      <c r="C596" s="68" t="s">
        <v>0</v>
      </c>
      <c r="D596" s="68" t="s">
        <v>556</v>
      </c>
      <c r="E596" s="67" t="s">
        <v>1540</v>
      </c>
      <c r="F596" s="69">
        <v>0</v>
      </c>
      <c r="G596" s="69">
        <v>0</v>
      </c>
      <c r="H596" s="69">
        <f t="shared" si="9"/>
        <v>0</v>
      </c>
      <c r="I596" s="71" t="s">
        <v>0</v>
      </c>
    </row>
    <row r="597" s="62" customFormat="1" ht="36" hidden="1" customHeight="1" spans="1:9">
      <c r="A597" s="67" t="s">
        <v>1541</v>
      </c>
      <c r="B597" s="68" t="s">
        <v>0</v>
      </c>
      <c r="C597" s="68" t="s">
        <v>0</v>
      </c>
      <c r="D597" s="68" t="s">
        <v>559</v>
      </c>
      <c r="E597" s="67" t="s">
        <v>1542</v>
      </c>
      <c r="F597" s="69">
        <v>0</v>
      </c>
      <c r="G597" s="69">
        <v>0</v>
      </c>
      <c r="H597" s="69">
        <f t="shared" si="9"/>
        <v>0</v>
      </c>
      <c r="I597" s="71" t="s">
        <v>0</v>
      </c>
    </row>
    <row r="598" ht="20" customHeight="1" spans="1:9">
      <c r="A598" s="64" t="s">
        <v>1543</v>
      </c>
      <c r="B598" s="65" t="s">
        <v>0</v>
      </c>
      <c r="C598" s="65" t="s">
        <v>0</v>
      </c>
      <c r="D598" s="65" t="s">
        <v>565</v>
      </c>
      <c r="E598" s="64" t="s">
        <v>1544</v>
      </c>
      <c r="F598" s="66">
        <v>4995</v>
      </c>
      <c r="G598" s="66">
        <v>140</v>
      </c>
      <c r="H598" s="66">
        <f t="shared" si="9"/>
        <v>5135</v>
      </c>
      <c r="I598" s="70" t="s">
        <v>0</v>
      </c>
    </row>
    <row r="599" ht="20" customHeight="1" spans="1:9">
      <c r="A599" s="64" t="s">
        <v>1545</v>
      </c>
      <c r="B599" s="65" t="s">
        <v>0</v>
      </c>
      <c r="C599" s="65" t="s">
        <v>0</v>
      </c>
      <c r="D599" s="65" t="s">
        <v>568</v>
      </c>
      <c r="E599" s="64" t="s">
        <v>1546</v>
      </c>
      <c r="F599" s="66">
        <v>2706</v>
      </c>
      <c r="G599" s="66">
        <v>-52</v>
      </c>
      <c r="H599" s="66">
        <f t="shared" si="9"/>
        <v>2654</v>
      </c>
      <c r="I599" s="70" t="s">
        <v>0</v>
      </c>
    </row>
    <row r="600" ht="20" customHeight="1" spans="1:9">
      <c r="A600" s="64" t="s">
        <v>268</v>
      </c>
      <c r="B600" s="65" t="s">
        <v>0</v>
      </c>
      <c r="C600" s="65" t="s">
        <v>0</v>
      </c>
      <c r="D600" s="65" t="s">
        <v>571</v>
      </c>
      <c r="E600" s="64" t="s">
        <v>267</v>
      </c>
      <c r="F600" s="66">
        <v>3614</v>
      </c>
      <c r="G600" s="66">
        <v>311</v>
      </c>
      <c r="H600" s="66">
        <f t="shared" si="9"/>
        <v>3925</v>
      </c>
      <c r="I600" s="70" t="s">
        <v>0</v>
      </c>
    </row>
    <row r="601" ht="20" customHeight="1" spans="1:9">
      <c r="A601" s="64" t="s">
        <v>1547</v>
      </c>
      <c r="B601" s="65" t="s">
        <v>0</v>
      </c>
      <c r="C601" s="65" t="s">
        <v>0</v>
      </c>
      <c r="D601" s="65" t="s">
        <v>574</v>
      </c>
      <c r="E601" s="64" t="s">
        <v>1548</v>
      </c>
      <c r="F601" s="66">
        <v>20</v>
      </c>
      <c r="G601" s="66">
        <v>-10</v>
      </c>
      <c r="H601" s="66">
        <f t="shared" si="9"/>
        <v>10</v>
      </c>
      <c r="I601" s="70" t="s">
        <v>0</v>
      </c>
    </row>
    <row r="602" s="62" customFormat="1" ht="36" hidden="1" customHeight="1" spans="1:9">
      <c r="A602" s="67" t="s">
        <v>1549</v>
      </c>
      <c r="B602" s="68" t="s">
        <v>0</v>
      </c>
      <c r="C602" s="68" t="s">
        <v>0</v>
      </c>
      <c r="D602" s="68" t="s">
        <v>583</v>
      </c>
      <c r="E602" s="67" t="s">
        <v>1550</v>
      </c>
      <c r="F602" s="69">
        <v>0</v>
      </c>
      <c r="G602" s="69">
        <v>0</v>
      </c>
      <c r="H602" s="69">
        <f t="shared" si="9"/>
        <v>0</v>
      </c>
      <c r="I602" s="71" t="s">
        <v>0</v>
      </c>
    </row>
    <row r="603" s="62" customFormat="1" ht="36" hidden="1" customHeight="1" spans="1:9">
      <c r="A603" s="67" t="s">
        <v>1551</v>
      </c>
      <c r="B603" s="68" t="s">
        <v>1487</v>
      </c>
      <c r="C603" s="68" t="s">
        <v>568</v>
      </c>
      <c r="D603" s="68" t="s">
        <v>0</v>
      </c>
      <c r="E603" s="67" t="s">
        <v>1552</v>
      </c>
      <c r="F603" s="69">
        <f>SUM(F604:F606)</f>
        <v>0</v>
      </c>
      <c r="G603" s="69">
        <f>SUM(G604:G606)</f>
        <v>0</v>
      </c>
      <c r="H603" s="69">
        <f>SUM(H604:H606)</f>
        <v>0</v>
      </c>
      <c r="I603" s="71" t="s">
        <v>0</v>
      </c>
    </row>
    <row r="604" s="62" customFormat="1" ht="36" hidden="1" customHeight="1" spans="1:9">
      <c r="A604" s="67" t="s">
        <v>1553</v>
      </c>
      <c r="B604" s="68" t="s">
        <v>0</v>
      </c>
      <c r="C604" s="68" t="s">
        <v>0</v>
      </c>
      <c r="D604" s="68" t="s">
        <v>551</v>
      </c>
      <c r="E604" s="67" t="s">
        <v>1554</v>
      </c>
      <c r="F604" s="69">
        <v>0</v>
      </c>
      <c r="G604" s="69">
        <v>0</v>
      </c>
      <c r="H604" s="69">
        <f t="shared" si="9"/>
        <v>0</v>
      </c>
      <c r="I604" s="71" t="s">
        <v>0</v>
      </c>
    </row>
    <row r="605" s="62" customFormat="1" ht="36" hidden="1" customHeight="1" spans="1:9">
      <c r="A605" s="67" t="s">
        <v>1555</v>
      </c>
      <c r="B605" s="68" t="s">
        <v>0</v>
      </c>
      <c r="C605" s="68" t="s">
        <v>0</v>
      </c>
      <c r="D605" s="68" t="s">
        <v>556</v>
      </c>
      <c r="E605" s="67" t="s">
        <v>1556</v>
      </c>
      <c r="F605" s="69">
        <v>0</v>
      </c>
      <c r="G605" s="69">
        <v>0</v>
      </c>
      <c r="H605" s="69">
        <f t="shared" si="9"/>
        <v>0</v>
      </c>
      <c r="I605" s="71" t="s">
        <v>0</v>
      </c>
    </row>
    <row r="606" s="62" customFormat="1" ht="36" hidden="1" customHeight="1" spans="1:9">
      <c r="A606" s="67" t="s">
        <v>1557</v>
      </c>
      <c r="B606" s="68" t="s">
        <v>0</v>
      </c>
      <c r="C606" s="68" t="s">
        <v>0</v>
      </c>
      <c r="D606" s="68" t="s">
        <v>583</v>
      </c>
      <c r="E606" s="67" t="s">
        <v>1558</v>
      </c>
      <c r="F606" s="69">
        <v>0</v>
      </c>
      <c r="G606" s="69">
        <v>0</v>
      </c>
      <c r="H606" s="69">
        <f t="shared" si="9"/>
        <v>0</v>
      </c>
      <c r="I606" s="71" t="s">
        <v>0</v>
      </c>
    </row>
    <row r="607" ht="20" customHeight="1" spans="1:9">
      <c r="A607" s="64" t="s">
        <v>1559</v>
      </c>
      <c r="B607" s="65" t="s">
        <v>1487</v>
      </c>
      <c r="C607" s="65" t="s">
        <v>571</v>
      </c>
      <c r="D607" s="65" t="s">
        <v>0</v>
      </c>
      <c r="E607" s="64" t="s">
        <v>1560</v>
      </c>
      <c r="F607" s="66">
        <f>SUM(F608:F616)</f>
        <v>1250</v>
      </c>
      <c r="G607" s="66">
        <f>SUM(G608:G616)</f>
        <v>-747</v>
      </c>
      <c r="H607" s="66">
        <f>SUM(H608:H616)</f>
        <v>503</v>
      </c>
      <c r="I607" s="70" t="s">
        <v>0</v>
      </c>
    </row>
    <row r="608" s="44" customFormat="1" ht="20" customHeight="1" spans="1:9">
      <c r="A608" s="75" t="s">
        <v>1561</v>
      </c>
      <c r="B608" s="76" t="s">
        <v>0</v>
      </c>
      <c r="C608" s="76" t="s">
        <v>0</v>
      </c>
      <c r="D608" s="76" t="s">
        <v>551</v>
      </c>
      <c r="E608" s="75" t="s">
        <v>1562</v>
      </c>
      <c r="F608" s="27">
        <v>100</v>
      </c>
      <c r="G608" s="27">
        <v>-100</v>
      </c>
      <c r="H608" s="27">
        <f t="shared" si="9"/>
        <v>0</v>
      </c>
      <c r="I608" s="77" t="s">
        <v>0</v>
      </c>
    </row>
    <row r="609" ht="20" customHeight="1" spans="1:9">
      <c r="A609" s="64" t="s">
        <v>1563</v>
      </c>
      <c r="B609" s="65" t="s">
        <v>0</v>
      </c>
      <c r="C609" s="65" t="s">
        <v>0</v>
      </c>
      <c r="D609" s="65" t="s">
        <v>556</v>
      </c>
      <c r="E609" s="64" t="s">
        <v>1564</v>
      </c>
      <c r="F609" s="66">
        <v>25</v>
      </c>
      <c r="G609" s="66">
        <v>-22</v>
      </c>
      <c r="H609" s="66">
        <f t="shared" si="9"/>
        <v>3</v>
      </c>
      <c r="I609" s="70" t="s">
        <v>0</v>
      </c>
    </row>
    <row r="610" s="62" customFormat="1" ht="36" hidden="1" customHeight="1" spans="1:9">
      <c r="A610" s="67" t="s">
        <v>1565</v>
      </c>
      <c r="B610" s="68" t="s">
        <v>0</v>
      </c>
      <c r="C610" s="68" t="s">
        <v>0</v>
      </c>
      <c r="D610" s="68" t="s">
        <v>562</v>
      </c>
      <c r="E610" s="67" t="s">
        <v>1566</v>
      </c>
      <c r="F610" s="69">
        <v>0</v>
      </c>
      <c r="G610" s="69">
        <v>0</v>
      </c>
      <c r="H610" s="69">
        <f t="shared" si="9"/>
        <v>0</v>
      </c>
      <c r="I610" s="71" t="s">
        <v>0</v>
      </c>
    </row>
    <row r="611" ht="20" customHeight="1" spans="1:9">
      <c r="A611" s="64" t="s">
        <v>1567</v>
      </c>
      <c r="B611" s="65" t="s">
        <v>0</v>
      </c>
      <c r="C611" s="65" t="s">
        <v>0</v>
      </c>
      <c r="D611" s="65" t="s">
        <v>565</v>
      </c>
      <c r="E611" s="64" t="s">
        <v>1568</v>
      </c>
      <c r="F611" s="66">
        <v>508</v>
      </c>
      <c r="G611" s="66">
        <v>-58</v>
      </c>
      <c r="H611" s="66">
        <f t="shared" si="9"/>
        <v>450</v>
      </c>
      <c r="I611" s="70" t="s">
        <v>0</v>
      </c>
    </row>
    <row r="612" s="62" customFormat="1" ht="36" hidden="1" customHeight="1" spans="1:9">
      <c r="A612" s="67" t="s">
        <v>1569</v>
      </c>
      <c r="B612" s="68" t="s">
        <v>0</v>
      </c>
      <c r="C612" s="68" t="s">
        <v>0</v>
      </c>
      <c r="D612" s="68" t="s">
        <v>577</v>
      </c>
      <c r="E612" s="67" t="s">
        <v>1570</v>
      </c>
      <c r="F612" s="69">
        <v>0</v>
      </c>
      <c r="G612" s="69">
        <v>0</v>
      </c>
      <c r="H612" s="69">
        <f t="shared" si="9"/>
        <v>0</v>
      </c>
      <c r="I612" s="71" t="s">
        <v>0</v>
      </c>
    </row>
    <row r="613" ht="20" customHeight="1" spans="1:9">
      <c r="A613" s="64" t="s">
        <v>257</v>
      </c>
      <c r="B613" s="65" t="s">
        <v>0</v>
      </c>
      <c r="C613" s="65" t="s">
        <v>0</v>
      </c>
      <c r="D613" s="65" t="s">
        <v>708</v>
      </c>
      <c r="E613" s="64" t="s">
        <v>256</v>
      </c>
      <c r="F613" s="66">
        <v>40</v>
      </c>
      <c r="G613" s="66">
        <v>-7</v>
      </c>
      <c r="H613" s="66">
        <f t="shared" si="9"/>
        <v>33</v>
      </c>
      <c r="I613" s="70" t="s">
        <v>0</v>
      </c>
    </row>
    <row r="614" s="62" customFormat="1" ht="36" hidden="1" customHeight="1" spans="1:9">
      <c r="A614" s="67" t="s">
        <v>1571</v>
      </c>
      <c r="B614" s="68" t="s">
        <v>0</v>
      </c>
      <c r="C614" s="68" t="s">
        <v>0</v>
      </c>
      <c r="D614" s="68" t="s">
        <v>711</v>
      </c>
      <c r="E614" s="67" t="s">
        <v>1572</v>
      </c>
      <c r="F614" s="69">
        <v>0</v>
      </c>
      <c r="G614" s="69">
        <v>0</v>
      </c>
      <c r="H614" s="69">
        <f t="shared" si="9"/>
        <v>0</v>
      </c>
      <c r="I614" s="71" t="s">
        <v>0</v>
      </c>
    </row>
    <row r="615" s="62" customFormat="1" ht="36" hidden="1" customHeight="1" spans="1:9">
      <c r="A615" s="67" t="s">
        <v>1573</v>
      </c>
      <c r="B615" s="68" t="s">
        <v>0</v>
      </c>
      <c r="C615" s="68" t="s">
        <v>0</v>
      </c>
      <c r="D615" s="68" t="s">
        <v>731</v>
      </c>
      <c r="E615" s="67" t="s">
        <v>1574</v>
      </c>
      <c r="F615" s="69">
        <v>0</v>
      </c>
      <c r="G615" s="69">
        <v>0</v>
      </c>
      <c r="H615" s="69">
        <f t="shared" si="9"/>
        <v>0</v>
      </c>
      <c r="I615" s="71" t="s">
        <v>0</v>
      </c>
    </row>
    <row r="616" ht="20" customHeight="1" spans="1:9">
      <c r="A616" s="64" t="s">
        <v>1575</v>
      </c>
      <c r="B616" s="65" t="s">
        <v>0</v>
      </c>
      <c r="C616" s="65" t="s">
        <v>0</v>
      </c>
      <c r="D616" s="65" t="s">
        <v>583</v>
      </c>
      <c r="E616" s="64" t="s">
        <v>1576</v>
      </c>
      <c r="F616" s="66">
        <v>577</v>
      </c>
      <c r="G616" s="66">
        <v>-560</v>
      </c>
      <c r="H616" s="66">
        <f t="shared" si="9"/>
        <v>17</v>
      </c>
      <c r="I616" s="70" t="s">
        <v>0</v>
      </c>
    </row>
    <row r="617" ht="20" customHeight="1" spans="1:9">
      <c r="A617" s="64" t="s">
        <v>1577</v>
      </c>
      <c r="B617" s="65" t="s">
        <v>1487</v>
      </c>
      <c r="C617" s="65" t="s">
        <v>574</v>
      </c>
      <c r="D617" s="65" t="s">
        <v>0</v>
      </c>
      <c r="E617" s="64" t="s">
        <v>1578</v>
      </c>
      <c r="F617" s="66">
        <f>SUM(F618:F625)</f>
        <v>2340</v>
      </c>
      <c r="G617" s="66">
        <f>SUM(G618:G625)</f>
        <v>-1099</v>
      </c>
      <c r="H617" s="66">
        <f>SUM(H618:H625)</f>
        <v>1241</v>
      </c>
      <c r="I617" s="70" t="s">
        <v>0</v>
      </c>
    </row>
    <row r="618" ht="20" customHeight="1" spans="1:9">
      <c r="A618" s="64" t="s">
        <v>303</v>
      </c>
      <c r="B618" s="65" t="s">
        <v>0</v>
      </c>
      <c r="C618" s="65" t="s">
        <v>0</v>
      </c>
      <c r="D618" s="65" t="s">
        <v>551</v>
      </c>
      <c r="E618" s="64" t="s">
        <v>302</v>
      </c>
      <c r="F618" s="66">
        <v>1353</v>
      </c>
      <c r="G618" s="66">
        <v>-765</v>
      </c>
      <c r="H618" s="66">
        <f t="shared" si="9"/>
        <v>588</v>
      </c>
      <c r="I618" s="70" t="s">
        <v>0</v>
      </c>
    </row>
    <row r="619" ht="20" customHeight="1" spans="1:9">
      <c r="A619" s="64" t="s">
        <v>1579</v>
      </c>
      <c r="B619" s="65" t="s">
        <v>0</v>
      </c>
      <c r="C619" s="65" t="s">
        <v>0</v>
      </c>
      <c r="D619" s="65" t="s">
        <v>556</v>
      </c>
      <c r="E619" s="64" t="s">
        <v>1580</v>
      </c>
      <c r="F619" s="66">
        <v>11</v>
      </c>
      <c r="G619" s="66">
        <v>132</v>
      </c>
      <c r="H619" s="66">
        <f t="shared" si="9"/>
        <v>143</v>
      </c>
      <c r="I619" s="70" t="s">
        <v>0</v>
      </c>
    </row>
    <row r="620" ht="20" customHeight="1" spans="1:9">
      <c r="A620" s="64" t="s">
        <v>216</v>
      </c>
      <c r="B620" s="65" t="s">
        <v>0</v>
      </c>
      <c r="C620" s="65" t="s">
        <v>0</v>
      </c>
      <c r="D620" s="65" t="s">
        <v>559</v>
      </c>
      <c r="E620" s="64" t="s">
        <v>215</v>
      </c>
      <c r="F620" s="66">
        <v>687</v>
      </c>
      <c r="G620" s="66">
        <v>-486</v>
      </c>
      <c r="H620" s="66">
        <f t="shared" si="9"/>
        <v>201</v>
      </c>
      <c r="I620" s="70" t="s">
        <v>0</v>
      </c>
    </row>
    <row r="621" ht="20" customHeight="1" spans="1:9">
      <c r="A621" s="64" t="s">
        <v>219</v>
      </c>
      <c r="B621" s="65" t="s">
        <v>0</v>
      </c>
      <c r="C621" s="65" t="s">
        <v>0</v>
      </c>
      <c r="D621" s="65" t="s">
        <v>565</v>
      </c>
      <c r="E621" s="64" t="s">
        <v>218</v>
      </c>
      <c r="F621" s="66">
        <v>289</v>
      </c>
      <c r="G621" s="66">
        <v>-139</v>
      </c>
      <c r="H621" s="66">
        <f t="shared" si="9"/>
        <v>150</v>
      </c>
      <c r="I621" s="70" t="s">
        <v>0</v>
      </c>
    </row>
    <row r="622" ht="20" customHeight="1" spans="1:9">
      <c r="A622" s="64" t="s">
        <v>1581</v>
      </c>
      <c r="B622" s="65" t="s">
        <v>0</v>
      </c>
      <c r="C622" s="65" t="s">
        <v>0</v>
      </c>
      <c r="D622" s="65" t="s">
        <v>568</v>
      </c>
      <c r="E622" s="64" t="s">
        <v>1582</v>
      </c>
      <c r="F622" s="66">
        <v>0</v>
      </c>
      <c r="G622" s="66">
        <v>151</v>
      </c>
      <c r="H622" s="66">
        <f t="shared" si="9"/>
        <v>151</v>
      </c>
      <c r="I622" s="70" t="s">
        <v>0</v>
      </c>
    </row>
    <row r="623" s="62" customFormat="1" ht="36" hidden="1" customHeight="1" spans="1:9">
      <c r="A623" s="67" t="s">
        <v>1583</v>
      </c>
      <c r="B623" s="68" t="s">
        <v>0</v>
      </c>
      <c r="C623" s="68" t="s">
        <v>0</v>
      </c>
      <c r="D623" s="68" t="s">
        <v>571</v>
      </c>
      <c r="E623" s="67" t="s">
        <v>1584</v>
      </c>
      <c r="F623" s="69">
        <v>0</v>
      </c>
      <c r="G623" s="69">
        <v>0</v>
      </c>
      <c r="H623" s="69">
        <f t="shared" si="9"/>
        <v>0</v>
      </c>
      <c r="I623" s="71" t="s">
        <v>0</v>
      </c>
    </row>
    <row r="624" s="62" customFormat="1" ht="36" hidden="1" customHeight="1" spans="1:9">
      <c r="A624" s="67" t="s">
        <v>1585</v>
      </c>
      <c r="B624" s="68" t="s">
        <v>0</v>
      </c>
      <c r="C624" s="68" t="s">
        <v>0</v>
      </c>
      <c r="D624" s="68" t="s">
        <v>574</v>
      </c>
      <c r="E624" s="67" t="s">
        <v>1586</v>
      </c>
      <c r="F624" s="69">
        <v>0</v>
      </c>
      <c r="G624" s="69">
        <v>0</v>
      </c>
      <c r="H624" s="69">
        <f t="shared" si="9"/>
        <v>0</v>
      </c>
      <c r="I624" s="71" t="s">
        <v>0</v>
      </c>
    </row>
    <row r="625" ht="20" customHeight="1" spans="1:9">
      <c r="A625" s="64" t="s">
        <v>1587</v>
      </c>
      <c r="B625" s="65" t="s">
        <v>0</v>
      </c>
      <c r="C625" s="65" t="s">
        <v>0</v>
      </c>
      <c r="D625" s="65" t="s">
        <v>583</v>
      </c>
      <c r="E625" s="64" t="s">
        <v>1588</v>
      </c>
      <c r="F625" s="66">
        <v>0</v>
      </c>
      <c r="G625" s="66">
        <v>8</v>
      </c>
      <c r="H625" s="66">
        <f t="shared" si="9"/>
        <v>8</v>
      </c>
      <c r="I625" s="70" t="s">
        <v>0</v>
      </c>
    </row>
    <row r="626" ht="20" customHeight="1" spans="1:9">
      <c r="A626" s="64" t="s">
        <v>1589</v>
      </c>
      <c r="B626" s="65" t="s">
        <v>1487</v>
      </c>
      <c r="C626" s="65" t="s">
        <v>577</v>
      </c>
      <c r="D626" s="65" t="s">
        <v>0</v>
      </c>
      <c r="E626" s="64" t="s">
        <v>1590</v>
      </c>
      <c r="F626" s="66">
        <f>SUM(F627:F632)</f>
        <v>224</v>
      </c>
      <c r="G626" s="66">
        <f>SUM(G627:G632)</f>
        <v>-59</v>
      </c>
      <c r="H626" s="66">
        <f>SUM(H627:H632)</f>
        <v>165</v>
      </c>
      <c r="I626" s="70" t="s">
        <v>0</v>
      </c>
    </row>
    <row r="627" ht="20" customHeight="1" spans="1:9">
      <c r="A627" s="64" t="s">
        <v>222</v>
      </c>
      <c r="B627" s="65" t="s">
        <v>0</v>
      </c>
      <c r="C627" s="65" t="s">
        <v>0</v>
      </c>
      <c r="D627" s="65" t="s">
        <v>551</v>
      </c>
      <c r="E627" s="64" t="s">
        <v>221</v>
      </c>
      <c r="F627" s="66">
        <v>75</v>
      </c>
      <c r="G627" s="66">
        <v>-34</v>
      </c>
      <c r="H627" s="66">
        <f t="shared" si="9"/>
        <v>41</v>
      </c>
      <c r="I627" s="70" t="s">
        <v>0</v>
      </c>
    </row>
    <row r="628" ht="20" customHeight="1" spans="1:9">
      <c r="A628" s="64" t="s">
        <v>1591</v>
      </c>
      <c r="B628" s="65" t="s">
        <v>0</v>
      </c>
      <c r="C628" s="65" t="s">
        <v>0</v>
      </c>
      <c r="D628" s="65" t="s">
        <v>556</v>
      </c>
      <c r="E628" s="64" t="s">
        <v>1592</v>
      </c>
      <c r="F628" s="66">
        <v>69</v>
      </c>
      <c r="G628" s="66">
        <v>-25</v>
      </c>
      <c r="H628" s="66">
        <f t="shared" si="9"/>
        <v>44</v>
      </c>
      <c r="I628" s="70" t="s">
        <v>0</v>
      </c>
    </row>
    <row r="629" ht="20" customHeight="1" spans="1:9">
      <c r="A629" s="64" t="s">
        <v>1593</v>
      </c>
      <c r="B629" s="65" t="s">
        <v>0</v>
      </c>
      <c r="C629" s="65" t="s">
        <v>0</v>
      </c>
      <c r="D629" s="65" t="s">
        <v>559</v>
      </c>
      <c r="E629" s="64" t="s">
        <v>1594</v>
      </c>
      <c r="F629" s="66">
        <v>1</v>
      </c>
      <c r="G629" s="66">
        <v>12</v>
      </c>
      <c r="H629" s="66">
        <f t="shared" si="9"/>
        <v>13</v>
      </c>
      <c r="I629" s="70" t="s">
        <v>0</v>
      </c>
    </row>
    <row r="630" s="62" customFormat="1" ht="36" hidden="1" customHeight="1" spans="1:9">
      <c r="A630" s="67" t="s">
        <v>1595</v>
      </c>
      <c r="B630" s="68" t="s">
        <v>0</v>
      </c>
      <c r="C630" s="68" t="s">
        <v>0</v>
      </c>
      <c r="D630" s="68" t="s">
        <v>562</v>
      </c>
      <c r="E630" s="67" t="s">
        <v>1596</v>
      </c>
      <c r="F630" s="69">
        <v>0</v>
      </c>
      <c r="G630" s="69">
        <v>0</v>
      </c>
      <c r="H630" s="69">
        <f t="shared" si="9"/>
        <v>0</v>
      </c>
      <c r="I630" s="71" t="s">
        <v>0</v>
      </c>
    </row>
    <row r="631" s="62" customFormat="1" ht="36" hidden="1" customHeight="1" spans="1:9">
      <c r="A631" s="67" t="s">
        <v>1597</v>
      </c>
      <c r="B631" s="68" t="s">
        <v>0</v>
      </c>
      <c r="C631" s="68" t="s">
        <v>0</v>
      </c>
      <c r="D631" s="68" t="s">
        <v>565</v>
      </c>
      <c r="E631" s="67" t="s">
        <v>1598</v>
      </c>
      <c r="F631" s="69">
        <v>0</v>
      </c>
      <c r="G631" s="69">
        <v>0</v>
      </c>
      <c r="H631" s="69">
        <f t="shared" si="9"/>
        <v>0</v>
      </c>
      <c r="I631" s="71" t="s">
        <v>0</v>
      </c>
    </row>
    <row r="632" ht="20" customHeight="1" spans="1:9">
      <c r="A632" s="64" t="s">
        <v>1599</v>
      </c>
      <c r="B632" s="65" t="s">
        <v>0</v>
      </c>
      <c r="C632" s="65" t="s">
        <v>0</v>
      </c>
      <c r="D632" s="65" t="s">
        <v>583</v>
      </c>
      <c r="E632" s="64" t="s">
        <v>1600</v>
      </c>
      <c r="F632" s="66">
        <v>79</v>
      </c>
      <c r="G632" s="66">
        <v>-12</v>
      </c>
      <c r="H632" s="66">
        <f t="shared" si="9"/>
        <v>67</v>
      </c>
      <c r="I632" s="70" t="s">
        <v>0</v>
      </c>
    </row>
    <row r="633" ht="20" customHeight="1" spans="1:9">
      <c r="A633" s="64" t="s">
        <v>1601</v>
      </c>
      <c r="B633" s="65" t="s">
        <v>1487</v>
      </c>
      <c r="C633" s="65" t="s">
        <v>138</v>
      </c>
      <c r="D633" s="65" t="s">
        <v>0</v>
      </c>
      <c r="E633" s="64" t="s">
        <v>1602</v>
      </c>
      <c r="F633" s="66">
        <f>SUM(F634:F640)</f>
        <v>445</v>
      </c>
      <c r="G633" s="66">
        <f>SUM(G634:G640)</f>
        <v>163</v>
      </c>
      <c r="H633" s="66">
        <f>SUM(H634:H640)</f>
        <v>608</v>
      </c>
      <c r="I633" s="70" t="s">
        <v>0</v>
      </c>
    </row>
    <row r="634" ht="20" customHeight="1" spans="1:9">
      <c r="A634" s="64" t="s">
        <v>213</v>
      </c>
      <c r="B634" s="65" t="s">
        <v>0</v>
      </c>
      <c r="C634" s="65" t="s">
        <v>0</v>
      </c>
      <c r="D634" s="65" t="s">
        <v>551</v>
      </c>
      <c r="E634" s="64" t="s">
        <v>212</v>
      </c>
      <c r="F634" s="66">
        <v>230</v>
      </c>
      <c r="G634" s="66">
        <v>39</v>
      </c>
      <c r="H634" s="66">
        <f t="shared" si="9"/>
        <v>269</v>
      </c>
      <c r="I634" s="70" t="s">
        <v>0</v>
      </c>
    </row>
    <row r="635" ht="20" customHeight="1" spans="1:9">
      <c r="A635" s="64" t="s">
        <v>245</v>
      </c>
      <c r="B635" s="65" t="s">
        <v>0</v>
      </c>
      <c r="C635" s="65" t="s">
        <v>0</v>
      </c>
      <c r="D635" s="65" t="s">
        <v>556</v>
      </c>
      <c r="E635" s="64" t="s">
        <v>244</v>
      </c>
      <c r="F635" s="66">
        <v>215</v>
      </c>
      <c r="G635" s="66">
        <v>13</v>
      </c>
      <c r="H635" s="66">
        <f t="shared" si="9"/>
        <v>228</v>
      </c>
      <c r="I635" s="70" t="s">
        <v>0</v>
      </c>
    </row>
    <row r="636" s="62" customFormat="1" ht="36" hidden="1" customHeight="1" spans="1:9">
      <c r="A636" s="67" t="s">
        <v>1603</v>
      </c>
      <c r="B636" s="68" t="s">
        <v>0</v>
      </c>
      <c r="C636" s="68" t="s">
        <v>0</v>
      </c>
      <c r="D636" s="68" t="s">
        <v>559</v>
      </c>
      <c r="E636" s="67" t="s">
        <v>1604</v>
      </c>
      <c r="F636" s="69">
        <v>0</v>
      </c>
      <c r="G636" s="69">
        <v>0</v>
      </c>
      <c r="H636" s="69">
        <f t="shared" si="9"/>
        <v>0</v>
      </c>
      <c r="I636" s="71" t="s">
        <v>0</v>
      </c>
    </row>
    <row r="637" s="62" customFormat="1" ht="36" hidden="1" customHeight="1" spans="1:9">
      <c r="A637" s="67" t="s">
        <v>1605</v>
      </c>
      <c r="B637" s="68" t="s">
        <v>0</v>
      </c>
      <c r="C637" s="68" t="s">
        <v>0</v>
      </c>
      <c r="D637" s="68" t="s">
        <v>562</v>
      </c>
      <c r="E637" s="67" t="s">
        <v>1606</v>
      </c>
      <c r="F637" s="69">
        <v>0</v>
      </c>
      <c r="G637" s="69">
        <v>0</v>
      </c>
      <c r="H637" s="69">
        <f t="shared" si="9"/>
        <v>0</v>
      </c>
      <c r="I637" s="71" t="s">
        <v>0</v>
      </c>
    </row>
    <row r="638" s="62" customFormat="1" ht="36" hidden="1" customHeight="1" spans="1:9">
      <c r="A638" s="67" t="s">
        <v>1607</v>
      </c>
      <c r="B638" s="68" t="s">
        <v>0</v>
      </c>
      <c r="C638" s="68" t="s">
        <v>0</v>
      </c>
      <c r="D638" s="68" t="s">
        <v>565</v>
      </c>
      <c r="E638" s="67" t="s">
        <v>1608</v>
      </c>
      <c r="F638" s="69">
        <v>0</v>
      </c>
      <c r="G638" s="69">
        <v>0</v>
      </c>
      <c r="H638" s="69">
        <f t="shared" si="9"/>
        <v>0</v>
      </c>
      <c r="I638" s="71" t="s">
        <v>0</v>
      </c>
    </row>
    <row r="639" ht="20" customHeight="1" spans="1:9">
      <c r="A639" s="64" t="s">
        <v>1609</v>
      </c>
      <c r="B639" s="65" t="s">
        <v>0</v>
      </c>
      <c r="C639" s="65" t="s">
        <v>0</v>
      </c>
      <c r="D639" s="65" t="s">
        <v>568</v>
      </c>
      <c r="E639" s="64" t="s">
        <v>1610</v>
      </c>
      <c r="F639" s="66">
        <v>0</v>
      </c>
      <c r="G639" s="66">
        <v>111</v>
      </c>
      <c r="H639" s="66">
        <f t="shared" si="9"/>
        <v>111</v>
      </c>
      <c r="I639" s="70" t="s">
        <v>0</v>
      </c>
    </row>
    <row r="640" s="62" customFormat="1" ht="36" hidden="1" customHeight="1" spans="1:9">
      <c r="A640" s="67" t="s">
        <v>1611</v>
      </c>
      <c r="B640" s="68" t="s">
        <v>0</v>
      </c>
      <c r="C640" s="68" t="s">
        <v>0</v>
      </c>
      <c r="D640" s="68" t="s">
        <v>583</v>
      </c>
      <c r="E640" s="67" t="s">
        <v>1612</v>
      </c>
      <c r="F640" s="69">
        <v>0</v>
      </c>
      <c r="G640" s="69">
        <v>0</v>
      </c>
      <c r="H640" s="69">
        <f t="shared" si="9"/>
        <v>0</v>
      </c>
      <c r="I640" s="71" t="s">
        <v>0</v>
      </c>
    </row>
    <row r="641" ht="20" customHeight="1" spans="1:9">
      <c r="A641" s="64" t="s">
        <v>1613</v>
      </c>
      <c r="B641" s="65" t="s">
        <v>1487</v>
      </c>
      <c r="C641" s="65" t="s">
        <v>708</v>
      </c>
      <c r="D641" s="65" t="s">
        <v>0</v>
      </c>
      <c r="E641" s="64" t="s">
        <v>1614</v>
      </c>
      <c r="F641" s="66">
        <f>SUM(F642:F649)</f>
        <v>323</v>
      </c>
      <c r="G641" s="66">
        <f>SUM(G642:G649)</f>
        <v>67</v>
      </c>
      <c r="H641" s="66">
        <f>SUM(H642:H649)</f>
        <v>390</v>
      </c>
      <c r="I641" s="70" t="s">
        <v>0</v>
      </c>
    </row>
    <row r="642" ht="20" customHeight="1" spans="1:9">
      <c r="A642" s="64" t="s">
        <v>1615</v>
      </c>
      <c r="B642" s="65" t="s">
        <v>0</v>
      </c>
      <c r="C642" s="65" t="s">
        <v>0</v>
      </c>
      <c r="D642" s="65" t="s">
        <v>551</v>
      </c>
      <c r="E642" s="64" t="s">
        <v>554</v>
      </c>
      <c r="F642" s="66">
        <v>122</v>
      </c>
      <c r="G642" s="66">
        <v>11</v>
      </c>
      <c r="H642" s="66">
        <f t="shared" si="9"/>
        <v>133</v>
      </c>
      <c r="I642" s="70" t="s">
        <v>0</v>
      </c>
    </row>
    <row r="643" s="62" customFormat="1" ht="36" hidden="1" customHeight="1" spans="1:9">
      <c r="A643" s="67" t="s">
        <v>1616</v>
      </c>
      <c r="B643" s="68" t="s">
        <v>0</v>
      </c>
      <c r="C643" s="68" t="s">
        <v>0</v>
      </c>
      <c r="D643" s="68" t="s">
        <v>556</v>
      </c>
      <c r="E643" s="67" t="s">
        <v>557</v>
      </c>
      <c r="F643" s="69">
        <v>0</v>
      </c>
      <c r="G643" s="69">
        <v>0</v>
      </c>
      <c r="H643" s="69">
        <f t="shared" si="9"/>
        <v>0</v>
      </c>
      <c r="I643" s="71" t="s">
        <v>0</v>
      </c>
    </row>
    <row r="644" s="62" customFormat="1" ht="36" hidden="1" customHeight="1" spans="1:9">
      <c r="A644" s="67" t="s">
        <v>1617</v>
      </c>
      <c r="B644" s="68" t="s">
        <v>0</v>
      </c>
      <c r="C644" s="68" t="s">
        <v>0</v>
      </c>
      <c r="D644" s="68" t="s">
        <v>559</v>
      </c>
      <c r="E644" s="67" t="s">
        <v>560</v>
      </c>
      <c r="F644" s="69">
        <v>0</v>
      </c>
      <c r="G644" s="69">
        <v>0</v>
      </c>
      <c r="H644" s="69">
        <f t="shared" si="9"/>
        <v>0</v>
      </c>
      <c r="I644" s="71" t="s">
        <v>0</v>
      </c>
    </row>
    <row r="645" ht="20" customHeight="1" spans="1:9">
      <c r="A645" s="64" t="s">
        <v>1618</v>
      </c>
      <c r="B645" s="65" t="s">
        <v>0</v>
      </c>
      <c r="C645" s="65" t="s">
        <v>0</v>
      </c>
      <c r="D645" s="65" t="s">
        <v>562</v>
      </c>
      <c r="E645" s="64" t="s">
        <v>1619</v>
      </c>
      <c r="F645" s="66">
        <v>0</v>
      </c>
      <c r="G645" s="66">
        <v>20</v>
      </c>
      <c r="H645" s="66">
        <f t="shared" si="9"/>
        <v>20</v>
      </c>
      <c r="I645" s="70" t="s">
        <v>0</v>
      </c>
    </row>
    <row r="646" ht="20" customHeight="1" spans="1:9">
      <c r="A646" s="64" t="s">
        <v>1620</v>
      </c>
      <c r="B646" s="65" t="s">
        <v>0</v>
      </c>
      <c r="C646" s="65" t="s">
        <v>0</v>
      </c>
      <c r="D646" s="65" t="s">
        <v>565</v>
      </c>
      <c r="E646" s="64" t="s">
        <v>1621</v>
      </c>
      <c r="F646" s="66">
        <v>0</v>
      </c>
      <c r="G646" s="66">
        <v>6</v>
      </c>
      <c r="H646" s="66">
        <f t="shared" si="9"/>
        <v>6</v>
      </c>
      <c r="I646" s="70" t="s">
        <v>0</v>
      </c>
    </row>
    <row r="647" s="62" customFormat="1" ht="36" hidden="1" customHeight="1" spans="1:9">
      <c r="A647" s="67" t="s">
        <v>1622</v>
      </c>
      <c r="B647" s="68" t="s">
        <v>0</v>
      </c>
      <c r="C647" s="68" t="s">
        <v>0</v>
      </c>
      <c r="D647" s="68" t="s">
        <v>568</v>
      </c>
      <c r="E647" s="67" t="s">
        <v>1623</v>
      </c>
      <c r="F647" s="69">
        <v>0</v>
      </c>
      <c r="G647" s="69">
        <v>0</v>
      </c>
      <c r="H647" s="69">
        <f t="shared" si="9"/>
        <v>0</v>
      </c>
      <c r="I647" s="71" t="s">
        <v>0</v>
      </c>
    </row>
    <row r="648" ht="20" customHeight="1" spans="1:9">
      <c r="A648" s="64" t="s">
        <v>226</v>
      </c>
      <c r="B648" s="65" t="s">
        <v>0</v>
      </c>
      <c r="C648" s="65" t="s">
        <v>0</v>
      </c>
      <c r="D648" s="65" t="s">
        <v>571</v>
      </c>
      <c r="E648" s="64" t="s">
        <v>225</v>
      </c>
      <c r="F648" s="66">
        <v>201</v>
      </c>
      <c r="G648" s="66">
        <v>30</v>
      </c>
      <c r="H648" s="66">
        <f t="shared" si="9"/>
        <v>231</v>
      </c>
      <c r="I648" s="70" t="s">
        <v>0</v>
      </c>
    </row>
    <row r="649" s="62" customFormat="1" ht="36" hidden="1" customHeight="1" spans="1:9">
      <c r="A649" s="67" t="s">
        <v>1624</v>
      </c>
      <c r="B649" s="68" t="s">
        <v>0</v>
      </c>
      <c r="C649" s="68" t="s">
        <v>0</v>
      </c>
      <c r="D649" s="68" t="s">
        <v>583</v>
      </c>
      <c r="E649" s="67" t="s">
        <v>1625</v>
      </c>
      <c r="F649" s="69">
        <v>0</v>
      </c>
      <c r="G649" s="69">
        <v>0</v>
      </c>
      <c r="H649" s="69">
        <f t="shared" si="9"/>
        <v>0</v>
      </c>
      <c r="I649" s="71" t="s">
        <v>0</v>
      </c>
    </row>
    <row r="650" ht="20" customHeight="1" spans="1:9">
      <c r="A650" s="64" t="s">
        <v>1626</v>
      </c>
      <c r="B650" s="65" t="s">
        <v>1487</v>
      </c>
      <c r="C650" s="65" t="s">
        <v>922</v>
      </c>
      <c r="D650" s="65" t="s">
        <v>0</v>
      </c>
      <c r="E650" s="64" t="s">
        <v>1627</v>
      </c>
      <c r="F650" s="66">
        <f>SUM(F651:F655)</f>
        <v>120</v>
      </c>
      <c r="G650" s="66">
        <f>SUM(G651:G655)</f>
        <v>-46</v>
      </c>
      <c r="H650" s="66">
        <f>SUM(H651:H655)</f>
        <v>74</v>
      </c>
      <c r="I650" s="70" t="s">
        <v>0</v>
      </c>
    </row>
    <row r="651" ht="20" customHeight="1" spans="1:9">
      <c r="A651" s="64" t="s">
        <v>1628</v>
      </c>
      <c r="B651" s="65" t="s">
        <v>0</v>
      </c>
      <c r="C651" s="65" t="s">
        <v>0</v>
      </c>
      <c r="D651" s="65" t="s">
        <v>551</v>
      </c>
      <c r="E651" s="64" t="s">
        <v>554</v>
      </c>
      <c r="F651" s="66">
        <v>120</v>
      </c>
      <c r="G651" s="66">
        <v>-46</v>
      </c>
      <c r="H651" s="66">
        <f t="shared" ref="H651:H714" si="10">SUM(F651:G651)</f>
        <v>74</v>
      </c>
      <c r="I651" s="70" t="s">
        <v>0</v>
      </c>
    </row>
    <row r="652" s="62" customFormat="1" ht="36" hidden="1" customHeight="1" spans="1:9">
      <c r="A652" s="67" t="s">
        <v>1629</v>
      </c>
      <c r="B652" s="68" t="s">
        <v>0</v>
      </c>
      <c r="C652" s="68" t="s">
        <v>0</v>
      </c>
      <c r="D652" s="68" t="s">
        <v>556</v>
      </c>
      <c r="E652" s="67" t="s">
        <v>557</v>
      </c>
      <c r="F652" s="69">
        <v>0</v>
      </c>
      <c r="G652" s="69">
        <v>0</v>
      </c>
      <c r="H652" s="69">
        <f t="shared" si="10"/>
        <v>0</v>
      </c>
      <c r="I652" s="71" t="s">
        <v>0</v>
      </c>
    </row>
    <row r="653" s="62" customFormat="1" ht="36" hidden="1" customHeight="1" spans="1:9">
      <c r="A653" s="67" t="s">
        <v>1630</v>
      </c>
      <c r="B653" s="68" t="s">
        <v>0</v>
      </c>
      <c r="C653" s="68" t="s">
        <v>0</v>
      </c>
      <c r="D653" s="68" t="s">
        <v>559</v>
      </c>
      <c r="E653" s="67" t="s">
        <v>560</v>
      </c>
      <c r="F653" s="69">
        <v>0</v>
      </c>
      <c r="G653" s="69">
        <v>0</v>
      </c>
      <c r="H653" s="69">
        <f t="shared" si="10"/>
        <v>0</v>
      </c>
      <c r="I653" s="71" t="s">
        <v>0</v>
      </c>
    </row>
    <row r="654" s="62" customFormat="1" ht="36" hidden="1" customHeight="1" spans="1:9">
      <c r="A654" s="67" t="s">
        <v>1631</v>
      </c>
      <c r="B654" s="68" t="s">
        <v>0</v>
      </c>
      <c r="C654" s="68" t="s">
        <v>0</v>
      </c>
      <c r="D654" s="68" t="s">
        <v>580</v>
      </c>
      <c r="E654" s="67" t="s">
        <v>581</v>
      </c>
      <c r="F654" s="69">
        <v>0</v>
      </c>
      <c r="G654" s="69">
        <v>0</v>
      </c>
      <c r="H654" s="69">
        <f t="shared" si="10"/>
        <v>0</v>
      </c>
      <c r="I654" s="71" t="s">
        <v>0</v>
      </c>
    </row>
    <row r="655" s="62" customFormat="1" ht="36" hidden="1" customHeight="1" spans="1:9">
      <c r="A655" s="67" t="s">
        <v>1632</v>
      </c>
      <c r="B655" s="68" t="s">
        <v>0</v>
      </c>
      <c r="C655" s="68" t="s">
        <v>0</v>
      </c>
      <c r="D655" s="68" t="s">
        <v>583</v>
      </c>
      <c r="E655" s="67" t="s">
        <v>1633</v>
      </c>
      <c r="F655" s="69">
        <v>0</v>
      </c>
      <c r="G655" s="69">
        <v>0</v>
      </c>
      <c r="H655" s="69">
        <f t="shared" si="10"/>
        <v>0</v>
      </c>
      <c r="I655" s="71" t="s">
        <v>0</v>
      </c>
    </row>
    <row r="656" ht="20" customHeight="1" spans="1:9">
      <c r="A656" s="64" t="s">
        <v>1634</v>
      </c>
      <c r="B656" s="65" t="s">
        <v>1487</v>
      </c>
      <c r="C656" s="65" t="s">
        <v>1068</v>
      </c>
      <c r="D656" s="65" t="s">
        <v>0</v>
      </c>
      <c r="E656" s="64" t="s">
        <v>1635</v>
      </c>
      <c r="F656" s="66">
        <f>SUM(F657:F658)</f>
        <v>4175</v>
      </c>
      <c r="G656" s="66">
        <f>SUM(G657:G658)</f>
        <v>313</v>
      </c>
      <c r="H656" s="66">
        <f>SUM(H657:H658)</f>
        <v>4488</v>
      </c>
      <c r="I656" s="70" t="s">
        <v>0</v>
      </c>
    </row>
    <row r="657" ht="20" customHeight="1" spans="1:9">
      <c r="A657" s="64" t="s">
        <v>200</v>
      </c>
      <c r="B657" s="65" t="s">
        <v>0</v>
      </c>
      <c r="C657" s="65" t="s">
        <v>0</v>
      </c>
      <c r="D657" s="65" t="s">
        <v>551</v>
      </c>
      <c r="E657" s="64" t="s">
        <v>199</v>
      </c>
      <c r="F657" s="66">
        <v>1285</v>
      </c>
      <c r="G657" s="66">
        <v>-78</v>
      </c>
      <c r="H657" s="66">
        <f t="shared" si="10"/>
        <v>1207</v>
      </c>
      <c r="I657" s="70" t="s">
        <v>0</v>
      </c>
    </row>
    <row r="658" ht="20" customHeight="1" spans="1:9">
      <c r="A658" s="64" t="s">
        <v>205</v>
      </c>
      <c r="B658" s="65" t="s">
        <v>0</v>
      </c>
      <c r="C658" s="65" t="s">
        <v>0</v>
      </c>
      <c r="D658" s="65" t="s">
        <v>556</v>
      </c>
      <c r="E658" s="64" t="s">
        <v>204</v>
      </c>
      <c r="F658" s="66">
        <v>2890</v>
      </c>
      <c r="G658" s="66">
        <v>391</v>
      </c>
      <c r="H658" s="66">
        <f t="shared" si="10"/>
        <v>3281</v>
      </c>
      <c r="I658" s="70" t="s">
        <v>0</v>
      </c>
    </row>
    <row r="659" ht="20" customHeight="1" spans="1:9">
      <c r="A659" s="64" t="s">
        <v>1636</v>
      </c>
      <c r="B659" s="65" t="s">
        <v>1487</v>
      </c>
      <c r="C659" s="65" t="s">
        <v>1070</v>
      </c>
      <c r="D659" s="65" t="s">
        <v>0</v>
      </c>
      <c r="E659" s="64" t="s">
        <v>1637</v>
      </c>
      <c r="F659" s="66">
        <f>SUM(F660:F661)</f>
        <v>187</v>
      </c>
      <c r="G659" s="66">
        <f>SUM(G660:G661)</f>
        <v>-19</v>
      </c>
      <c r="H659" s="66">
        <f>SUM(H660:H661)</f>
        <v>168</v>
      </c>
      <c r="I659" s="70" t="s">
        <v>0</v>
      </c>
    </row>
    <row r="660" ht="20" customHeight="1" spans="1:9">
      <c r="A660" s="64" t="s">
        <v>251</v>
      </c>
      <c r="B660" s="65" t="s">
        <v>0</v>
      </c>
      <c r="C660" s="65" t="s">
        <v>0</v>
      </c>
      <c r="D660" s="65" t="s">
        <v>551</v>
      </c>
      <c r="E660" s="64" t="s">
        <v>250</v>
      </c>
      <c r="F660" s="66">
        <v>180</v>
      </c>
      <c r="G660" s="66">
        <v>-14</v>
      </c>
      <c r="H660" s="66">
        <f t="shared" si="10"/>
        <v>166</v>
      </c>
      <c r="I660" s="70" t="s">
        <v>0</v>
      </c>
    </row>
    <row r="661" ht="20" customHeight="1" spans="1:9">
      <c r="A661" s="64" t="s">
        <v>254</v>
      </c>
      <c r="B661" s="65" t="s">
        <v>0</v>
      </c>
      <c r="C661" s="65" t="s">
        <v>0</v>
      </c>
      <c r="D661" s="65" t="s">
        <v>556</v>
      </c>
      <c r="E661" s="64" t="s">
        <v>253</v>
      </c>
      <c r="F661" s="66">
        <v>7</v>
      </c>
      <c r="G661" s="66">
        <v>-5</v>
      </c>
      <c r="H661" s="66">
        <f t="shared" si="10"/>
        <v>2</v>
      </c>
      <c r="I661" s="70" t="s">
        <v>0</v>
      </c>
    </row>
    <row r="662" ht="20" customHeight="1" spans="1:9">
      <c r="A662" s="64" t="s">
        <v>1638</v>
      </c>
      <c r="B662" s="65" t="s">
        <v>1487</v>
      </c>
      <c r="C662" s="65" t="s">
        <v>1073</v>
      </c>
      <c r="D662" s="65" t="s">
        <v>0</v>
      </c>
      <c r="E662" s="64" t="s">
        <v>1639</v>
      </c>
      <c r="F662" s="66">
        <f>SUM(F663:F664)</f>
        <v>743.84</v>
      </c>
      <c r="G662" s="66">
        <f>SUM(G663:G664)</f>
        <v>93.16</v>
      </c>
      <c r="H662" s="66">
        <f>SUM(H663:H664)</f>
        <v>837</v>
      </c>
      <c r="I662" s="70" t="s">
        <v>0</v>
      </c>
    </row>
    <row r="663" ht="20" customHeight="1" spans="1:9">
      <c r="A663" s="64" t="s">
        <v>1640</v>
      </c>
      <c r="B663" s="65" t="s">
        <v>0</v>
      </c>
      <c r="C663" s="65" t="s">
        <v>0</v>
      </c>
      <c r="D663" s="65" t="s">
        <v>551</v>
      </c>
      <c r="E663" s="64" t="s">
        <v>1641</v>
      </c>
      <c r="F663" s="66">
        <v>0</v>
      </c>
      <c r="G663" s="66">
        <v>10</v>
      </c>
      <c r="H663" s="66">
        <f t="shared" si="10"/>
        <v>10</v>
      </c>
      <c r="I663" s="70" t="s">
        <v>0</v>
      </c>
    </row>
    <row r="664" ht="20" customHeight="1" spans="1:9">
      <c r="A664" s="64" t="s">
        <v>229</v>
      </c>
      <c r="B664" s="65" t="s">
        <v>0</v>
      </c>
      <c r="C664" s="65" t="s">
        <v>0</v>
      </c>
      <c r="D664" s="65" t="s">
        <v>556</v>
      </c>
      <c r="E664" s="64" t="s">
        <v>228</v>
      </c>
      <c r="F664" s="66">
        <v>743.84</v>
      </c>
      <c r="G664" s="66">
        <v>83.16</v>
      </c>
      <c r="H664" s="66">
        <f t="shared" si="10"/>
        <v>827</v>
      </c>
      <c r="I664" s="70" t="s">
        <v>0</v>
      </c>
    </row>
    <row r="665" s="62" customFormat="1" ht="36" hidden="1" customHeight="1" spans="1:9">
      <c r="A665" s="67" t="s">
        <v>1642</v>
      </c>
      <c r="B665" s="68" t="s">
        <v>1487</v>
      </c>
      <c r="C665" s="68" t="s">
        <v>1643</v>
      </c>
      <c r="D665" s="68" t="s">
        <v>0</v>
      </c>
      <c r="E665" s="67" t="s">
        <v>1644</v>
      </c>
      <c r="F665" s="69">
        <f>SUM(F666:F667)</f>
        <v>0</v>
      </c>
      <c r="G665" s="69">
        <f>SUM(G666:G667)</f>
        <v>0</v>
      </c>
      <c r="H665" s="69">
        <f>SUM(H666:H667)</f>
        <v>0</v>
      </c>
      <c r="I665" s="71" t="s">
        <v>0</v>
      </c>
    </row>
    <row r="666" s="62" customFormat="1" ht="36" hidden="1" customHeight="1" spans="1:9">
      <c r="A666" s="67" t="s">
        <v>1645</v>
      </c>
      <c r="B666" s="68" t="s">
        <v>0</v>
      </c>
      <c r="C666" s="68" t="s">
        <v>0</v>
      </c>
      <c r="D666" s="68" t="s">
        <v>551</v>
      </c>
      <c r="E666" s="67" t="s">
        <v>1646</v>
      </c>
      <c r="F666" s="69">
        <v>0</v>
      </c>
      <c r="G666" s="69">
        <v>0</v>
      </c>
      <c r="H666" s="69">
        <f t="shared" si="10"/>
        <v>0</v>
      </c>
      <c r="I666" s="71" t="s">
        <v>0</v>
      </c>
    </row>
    <row r="667" s="62" customFormat="1" ht="36" hidden="1" customHeight="1" spans="1:9">
      <c r="A667" s="67" t="s">
        <v>1647</v>
      </c>
      <c r="B667" s="68" t="s">
        <v>0</v>
      </c>
      <c r="C667" s="68" t="s">
        <v>0</v>
      </c>
      <c r="D667" s="68" t="s">
        <v>556</v>
      </c>
      <c r="E667" s="67" t="s">
        <v>1648</v>
      </c>
      <c r="F667" s="69">
        <v>0</v>
      </c>
      <c r="G667" s="69">
        <v>0</v>
      </c>
      <c r="H667" s="69">
        <f t="shared" si="10"/>
        <v>0</v>
      </c>
      <c r="I667" s="71" t="s">
        <v>0</v>
      </c>
    </row>
    <row r="668" ht="20" customHeight="1" spans="1:9">
      <c r="A668" s="64" t="s">
        <v>1649</v>
      </c>
      <c r="B668" s="65" t="s">
        <v>1487</v>
      </c>
      <c r="C668" s="65" t="s">
        <v>782</v>
      </c>
      <c r="D668" s="65" t="s">
        <v>0</v>
      </c>
      <c r="E668" s="64" t="s">
        <v>1650</v>
      </c>
      <c r="F668" s="66">
        <f>SUM(F669:F670)</f>
        <v>48</v>
      </c>
      <c r="G668" s="66">
        <f>SUM(G669:G670)</f>
        <v>120</v>
      </c>
      <c r="H668" s="66">
        <f>SUM(H669:H670)</f>
        <v>168</v>
      </c>
      <c r="I668" s="70" t="s">
        <v>0</v>
      </c>
    </row>
    <row r="669" ht="20" customHeight="1" spans="1:9">
      <c r="A669" s="64" t="s">
        <v>1651</v>
      </c>
      <c r="B669" s="65" t="s">
        <v>0</v>
      </c>
      <c r="C669" s="65" t="s">
        <v>0</v>
      </c>
      <c r="D669" s="65" t="s">
        <v>551</v>
      </c>
      <c r="E669" s="64" t="s">
        <v>1652</v>
      </c>
      <c r="F669" s="66">
        <v>4</v>
      </c>
      <c r="G669" s="66">
        <v>130</v>
      </c>
      <c r="H669" s="66">
        <f t="shared" si="10"/>
        <v>134</v>
      </c>
      <c r="I669" s="70" t="s">
        <v>0</v>
      </c>
    </row>
    <row r="670" ht="20" customHeight="1" spans="1:9">
      <c r="A670" s="64" t="s">
        <v>1653</v>
      </c>
      <c r="B670" s="65" t="s">
        <v>0</v>
      </c>
      <c r="C670" s="65" t="s">
        <v>0</v>
      </c>
      <c r="D670" s="65" t="s">
        <v>556</v>
      </c>
      <c r="E670" s="64" t="s">
        <v>1654</v>
      </c>
      <c r="F670" s="66">
        <v>44</v>
      </c>
      <c r="G670" s="66">
        <v>-10</v>
      </c>
      <c r="H670" s="66">
        <f t="shared" si="10"/>
        <v>34</v>
      </c>
      <c r="I670" s="70" t="s">
        <v>0</v>
      </c>
    </row>
    <row r="671" ht="20" customHeight="1" spans="1:9">
      <c r="A671" s="64" t="s">
        <v>1655</v>
      </c>
      <c r="B671" s="65" t="s">
        <v>1487</v>
      </c>
      <c r="C671" s="65" t="s">
        <v>795</v>
      </c>
      <c r="D671" s="65" t="s">
        <v>0</v>
      </c>
      <c r="E671" s="64" t="s">
        <v>1656</v>
      </c>
      <c r="F671" s="66">
        <f>SUM(F672:F674)</f>
        <v>1147</v>
      </c>
      <c r="G671" s="66">
        <f>SUM(G672:G674)</f>
        <v>-333</v>
      </c>
      <c r="H671" s="66">
        <f>SUM(H672:H674)</f>
        <v>814</v>
      </c>
      <c r="I671" s="70" t="s">
        <v>0</v>
      </c>
    </row>
    <row r="672" ht="20" customHeight="1" spans="1:9">
      <c r="A672" s="64" t="s">
        <v>264</v>
      </c>
      <c r="B672" s="65" t="s">
        <v>0</v>
      </c>
      <c r="C672" s="65" t="s">
        <v>0</v>
      </c>
      <c r="D672" s="65" t="s">
        <v>551</v>
      </c>
      <c r="E672" s="64" t="s">
        <v>263</v>
      </c>
      <c r="F672" s="66">
        <v>76</v>
      </c>
      <c r="G672" s="66">
        <v>0</v>
      </c>
      <c r="H672" s="66">
        <f t="shared" si="10"/>
        <v>76</v>
      </c>
      <c r="I672" s="70" t="s">
        <v>0</v>
      </c>
    </row>
    <row r="673" ht="20" customHeight="1" spans="1:9">
      <c r="A673" s="64" t="s">
        <v>208</v>
      </c>
      <c r="B673" s="65" t="s">
        <v>0</v>
      </c>
      <c r="C673" s="65" t="s">
        <v>0</v>
      </c>
      <c r="D673" s="65" t="s">
        <v>556</v>
      </c>
      <c r="E673" s="64" t="s">
        <v>207</v>
      </c>
      <c r="F673" s="66">
        <v>1071</v>
      </c>
      <c r="G673" s="66">
        <v>-333</v>
      </c>
      <c r="H673" s="66">
        <f t="shared" si="10"/>
        <v>738</v>
      </c>
      <c r="I673" s="70" t="s">
        <v>0</v>
      </c>
    </row>
    <row r="674" s="62" customFormat="1" ht="36" hidden="1" customHeight="1" spans="1:9">
      <c r="A674" s="67" t="s">
        <v>1657</v>
      </c>
      <c r="B674" s="68" t="s">
        <v>0</v>
      </c>
      <c r="C674" s="68" t="s">
        <v>0</v>
      </c>
      <c r="D674" s="68" t="s">
        <v>583</v>
      </c>
      <c r="E674" s="67" t="s">
        <v>1658</v>
      </c>
      <c r="F674" s="69">
        <v>0</v>
      </c>
      <c r="G674" s="69">
        <v>0</v>
      </c>
      <c r="H674" s="69">
        <f t="shared" si="10"/>
        <v>0</v>
      </c>
      <c r="I674" s="71" t="s">
        <v>0</v>
      </c>
    </row>
    <row r="675" s="62" customFormat="1" ht="36" hidden="1" customHeight="1" spans="1:9">
      <c r="A675" s="67" t="s">
        <v>1659</v>
      </c>
      <c r="B675" s="68" t="s">
        <v>1487</v>
      </c>
      <c r="C675" s="68" t="s">
        <v>1660</v>
      </c>
      <c r="D675" s="68" t="s">
        <v>0</v>
      </c>
      <c r="E675" s="67" t="s">
        <v>1661</v>
      </c>
      <c r="F675" s="69">
        <f>SUM(F676:F678)</f>
        <v>0</v>
      </c>
      <c r="G675" s="69">
        <f>SUM(G676:G678)</f>
        <v>0</v>
      </c>
      <c r="H675" s="69">
        <f>SUM(H676:H678)</f>
        <v>0</v>
      </c>
      <c r="I675" s="71" t="s">
        <v>0</v>
      </c>
    </row>
    <row r="676" s="62" customFormat="1" ht="36" hidden="1" customHeight="1" spans="1:9">
      <c r="A676" s="67" t="s">
        <v>1662</v>
      </c>
      <c r="B676" s="68" t="s">
        <v>0</v>
      </c>
      <c r="C676" s="68" t="s">
        <v>0</v>
      </c>
      <c r="D676" s="68" t="s">
        <v>551</v>
      </c>
      <c r="E676" s="67" t="s">
        <v>1663</v>
      </c>
      <c r="F676" s="69">
        <v>0</v>
      </c>
      <c r="G676" s="69">
        <v>0</v>
      </c>
      <c r="H676" s="69">
        <f t="shared" si="10"/>
        <v>0</v>
      </c>
      <c r="I676" s="71" t="s">
        <v>0</v>
      </c>
    </row>
    <row r="677" s="62" customFormat="1" ht="36" hidden="1" customHeight="1" spans="1:9">
      <c r="A677" s="67" t="s">
        <v>1664</v>
      </c>
      <c r="B677" s="68" t="s">
        <v>0</v>
      </c>
      <c r="C677" s="68" t="s">
        <v>0</v>
      </c>
      <c r="D677" s="68" t="s">
        <v>556</v>
      </c>
      <c r="E677" s="67" t="s">
        <v>1665</v>
      </c>
      <c r="F677" s="69">
        <v>0</v>
      </c>
      <c r="G677" s="69">
        <v>0</v>
      </c>
      <c r="H677" s="69">
        <f t="shared" si="10"/>
        <v>0</v>
      </c>
      <c r="I677" s="71" t="s">
        <v>0</v>
      </c>
    </row>
    <row r="678" s="62" customFormat="1" ht="36" hidden="1" customHeight="1" spans="1:9">
      <c r="A678" s="67" t="s">
        <v>1666</v>
      </c>
      <c r="B678" s="68" t="s">
        <v>0</v>
      </c>
      <c r="C678" s="68" t="s">
        <v>0</v>
      </c>
      <c r="D678" s="68" t="s">
        <v>583</v>
      </c>
      <c r="E678" s="67" t="s">
        <v>1667</v>
      </c>
      <c r="F678" s="69">
        <v>0</v>
      </c>
      <c r="G678" s="69">
        <v>0</v>
      </c>
      <c r="H678" s="69">
        <f t="shared" si="10"/>
        <v>0</v>
      </c>
      <c r="I678" s="71" t="s">
        <v>0</v>
      </c>
    </row>
    <row r="679" ht="20" customHeight="1" spans="1:9">
      <c r="A679" s="64" t="s">
        <v>1668</v>
      </c>
      <c r="B679" s="65" t="s">
        <v>1487</v>
      </c>
      <c r="C679" s="65" t="s">
        <v>805</v>
      </c>
      <c r="D679" s="65" t="s">
        <v>0</v>
      </c>
      <c r="E679" s="64" t="s">
        <v>1669</v>
      </c>
      <c r="F679" s="66">
        <f>SUM(F680:F687)</f>
        <v>311</v>
      </c>
      <c r="G679" s="66">
        <f>SUM(G680:G687)</f>
        <v>22</v>
      </c>
      <c r="H679" s="66">
        <f>SUM(H680:H687)</f>
        <v>333</v>
      </c>
      <c r="I679" s="70" t="s">
        <v>0</v>
      </c>
    </row>
    <row r="680" ht="20" customHeight="1" spans="1:9">
      <c r="A680" s="64" t="s">
        <v>1670</v>
      </c>
      <c r="B680" s="65" t="s">
        <v>0</v>
      </c>
      <c r="C680" s="65" t="s">
        <v>0</v>
      </c>
      <c r="D680" s="65" t="s">
        <v>551</v>
      </c>
      <c r="E680" s="64" t="s">
        <v>554</v>
      </c>
      <c r="F680" s="66">
        <v>301</v>
      </c>
      <c r="G680" s="66">
        <v>19</v>
      </c>
      <c r="H680" s="66">
        <f t="shared" si="10"/>
        <v>320</v>
      </c>
      <c r="I680" s="70" t="s">
        <v>0</v>
      </c>
    </row>
    <row r="681" s="62" customFormat="1" ht="36" hidden="1" customHeight="1" spans="1:9">
      <c r="A681" s="67" t="s">
        <v>1671</v>
      </c>
      <c r="B681" s="68" t="s">
        <v>0</v>
      </c>
      <c r="C681" s="68" t="s">
        <v>0</v>
      </c>
      <c r="D681" s="68" t="s">
        <v>556</v>
      </c>
      <c r="E681" s="67" t="s">
        <v>557</v>
      </c>
      <c r="F681" s="69">
        <v>0</v>
      </c>
      <c r="G681" s="69">
        <v>0</v>
      </c>
      <c r="H681" s="69">
        <f t="shared" si="10"/>
        <v>0</v>
      </c>
      <c r="I681" s="71" t="s">
        <v>0</v>
      </c>
    </row>
    <row r="682" s="62" customFormat="1" ht="36" hidden="1" customHeight="1" spans="1:9">
      <c r="A682" s="67" t="s">
        <v>1672</v>
      </c>
      <c r="B682" s="68" t="s">
        <v>0</v>
      </c>
      <c r="C682" s="68" t="s">
        <v>0</v>
      </c>
      <c r="D682" s="68" t="s">
        <v>559</v>
      </c>
      <c r="E682" s="67" t="s">
        <v>560</v>
      </c>
      <c r="F682" s="69">
        <v>0</v>
      </c>
      <c r="G682" s="69">
        <v>0</v>
      </c>
      <c r="H682" s="69">
        <f t="shared" si="10"/>
        <v>0</v>
      </c>
      <c r="I682" s="71" t="s">
        <v>0</v>
      </c>
    </row>
    <row r="683" s="62" customFormat="1" ht="36" hidden="1" customHeight="1" spans="1:9">
      <c r="A683" s="67" t="s">
        <v>1673</v>
      </c>
      <c r="B683" s="68" t="s">
        <v>0</v>
      </c>
      <c r="C683" s="68" t="s">
        <v>0</v>
      </c>
      <c r="D683" s="68" t="s">
        <v>562</v>
      </c>
      <c r="E683" s="67" t="s">
        <v>1674</v>
      </c>
      <c r="F683" s="69">
        <v>0</v>
      </c>
      <c r="G683" s="69">
        <v>0</v>
      </c>
      <c r="H683" s="69">
        <f t="shared" si="10"/>
        <v>0</v>
      </c>
      <c r="I683" s="71" t="s">
        <v>0</v>
      </c>
    </row>
    <row r="684" s="62" customFormat="1" ht="36" hidden="1" customHeight="1" spans="1:9">
      <c r="A684" s="67" t="s">
        <v>1675</v>
      </c>
      <c r="B684" s="68" t="s">
        <v>0</v>
      </c>
      <c r="C684" s="68" t="s">
        <v>0</v>
      </c>
      <c r="D684" s="68" t="s">
        <v>565</v>
      </c>
      <c r="E684" s="67" t="s">
        <v>1676</v>
      </c>
      <c r="F684" s="69">
        <v>0</v>
      </c>
      <c r="G684" s="69">
        <v>0</v>
      </c>
      <c r="H684" s="69">
        <f t="shared" si="10"/>
        <v>0</v>
      </c>
      <c r="I684" s="71" t="s">
        <v>0</v>
      </c>
    </row>
    <row r="685" s="62" customFormat="1" ht="36" hidden="1" customHeight="1" spans="1:9">
      <c r="A685" s="67" t="s">
        <v>1677</v>
      </c>
      <c r="B685" s="68" t="s">
        <v>0</v>
      </c>
      <c r="C685" s="68" t="s">
        <v>0</v>
      </c>
      <c r="D685" s="68" t="s">
        <v>568</v>
      </c>
      <c r="E685" s="67" t="s">
        <v>663</v>
      </c>
      <c r="F685" s="69">
        <v>0</v>
      </c>
      <c r="G685" s="69">
        <v>0</v>
      </c>
      <c r="H685" s="69">
        <f t="shared" si="10"/>
        <v>0</v>
      </c>
      <c r="I685" s="71" t="s">
        <v>0</v>
      </c>
    </row>
    <row r="686" s="62" customFormat="1" ht="36" hidden="1" customHeight="1" spans="1:9">
      <c r="A686" s="67" t="s">
        <v>1678</v>
      </c>
      <c r="B686" s="68" t="s">
        <v>0</v>
      </c>
      <c r="C686" s="68" t="s">
        <v>0</v>
      </c>
      <c r="D686" s="68" t="s">
        <v>580</v>
      </c>
      <c r="E686" s="67" t="s">
        <v>581</v>
      </c>
      <c r="F686" s="69">
        <v>0</v>
      </c>
      <c r="G686" s="69">
        <v>0</v>
      </c>
      <c r="H686" s="69">
        <f t="shared" si="10"/>
        <v>0</v>
      </c>
      <c r="I686" s="71" t="s">
        <v>0</v>
      </c>
    </row>
    <row r="687" ht="20" customHeight="1" spans="1:9">
      <c r="A687" s="64" t="s">
        <v>1679</v>
      </c>
      <c r="B687" s="65" t="s">
        <v>0</v>
      </c>
      <c r="C687" s="65" t="s">
        <v>0</v>
      </c>
      <c r="D687" s="65" t="s">
        <v>583</v>
      </c>
      <c r="E687" s="64" t="s">
        <v>1680</v>
      </c>
      <c r="F687" s="66">
        <v>10</v>
      </c>
      <c r="G687" s="66">
        <v>3</v>
      </c>
      <c r="H687" s="66">
        <f t="shared" si="10"/>
        <v>13</v>
      </c>
      <c r="I687" s="70" t="s">
        <v>0</v>
      </c>
    </row>
    <row r="688" s="44" customFormat="1" ht="20" customHeight="1" spans="1:9">
      <c r="A688" s="75" t="s">
        <v>1681</v>
      </c>
      <c r="B688" s="76" t="s">
        <v>1487</v>
      </c>
      <c r="C688" s="76" t="s">
        <v>1682</v>
      </c>
      <c r="D688" s="76" t="s">
        <v>0</v>
      </c>
      <c r="E688" s="75" t="s">
        <v>1683</v>
      </c>
      <c r="F688" s="27">
        <f>SUM(F689:F690)</f>
        <v>17.14</v>
      </c>
      <c r="G688" s="27">
        <f>SUM(G689:G690)</f>
        <v>-17.14</v>
      </c>
      <c r="H688" s="27">
        <f>SUM(H689:H690)</f>
        <v>0</v>
      </c>
      <c r="I688" s="77" t="s">
        <v>0</v>
      </c>
    </row>
    <row r="689" s="44" customFormat="1" ht="20" customHeight="1" spans="1:9">
      <c r="A689" s="75" t="s">
        <v>1684</v>
      </c>
      <c r="B689" s="76" t="s">
        <v>0</v>
      </c>
      <c r="C689" s="76" t="s">
        <v>0</v>
      </c>
      <c r="D689" s="76" t="s">
        <v>551</v>
      </c>
      <c r="E689" s="75" t="s">
        <v>1685</v>
      </c>
      <c r="F689" s="27">
        <v>17.14</v>
      </c>
      <c r="G689" s="27">
        <v>-17.14</v>
      </c>
      <c r="H689" s="27">
        <f t="shared" si="10"/>
        <v>0</v>
      </c>
      <c r="I689" s="77" t="s">
        <v>0</v>
      </c>
    </row>
    <row r="690" s="62" customFormat="1" ht="36" hidden="1" customHeight="1" spans="1:9">
      <c r="A690" s="67" t="s">
        <v>1686</v>
      </c>
      <c r="B690" s="68" t="s">
        <v>0</v>
      </c>
      <c r="C690" s="68" t="s">
        <v>0</v>
      </c>
      <c r="D690" s="68" t="s">
        <v>583</v>
      </c>
      <c r="E690" s="67" t="s">
        <v>1687</v>
      </c>
      <c r="F690" s="69">
        <v>0</v>
      </c>
      <c r="G690" s="69">
        <v>0</v>
      </c>
      <c r="H690" s="69">
        <f t="shared" si="10"/>
        <v>0</v>
      </c>
      <c r="I690" s="71" t="s">
        <v>0</v>
      </c>
    </row>
    <row r="691" ht="20" customHeight="1" spans="1:9">
      <c r="A691" s="64" t="s">
        <v>1688</v>
      </c>
      <c r="B691" s="65" t="s">
        <v>1487</v>
      </c>
      <c r="C691" s="65" t="s">
        <v>583</v>
      </c>
      <c r="D691" s="65" t="s">
        <v>0</v>
      </c>
      <c r="E691" s="64" t="s">
        <v>1689</v>
      </c>
      <c r="F691" s="66">
        <f>SUM(F692)</f>
        <v>60</v>
      </c>
      <c r="G691" s="66">
        <f>SUM(G692)</f>
        <v>-30</v>
      </c>
      <c r="H691" s="66">
        <f>SUM(H692)</f>
        <v>30</v>
      </c>
      <c r="I691" s="70" t="s">
        <v>0</v>
      </c>
    </row>
    <row r="692" ht="20" customHeight="1" spans="1:9">
      <c r="A692" s="64" t="s">
        <v>1690</v>
      </c>
      <c r="B692" s="65" t="s">
        <v>0</v>
      </c>
      <c r="C692" s="65" t="s">
        <v>0</v>
      </c>
      <c r="D692" s="65" t="s">
        <v>583</v>
      </c>
      <c r="E692" s="64" t="s">
        <v>1689</v>
      </c>
      <c r="F692" s="66">
        <v>60</v>
      </c>
      <c r="G692" s="66">
        <v>-30</v>
      </c>
      <c r="H692" s="66">
        <f t="shared" si="10"/>
        <v>30</v>
      </c>
      <c r="I692" s="70" t="s">
        <v>0</v>
      </c>
    </row>
    <row r="693" ht="20" customHeight="1" spans="1:9">
      <c r="A693" s="64" t="s">
        <v>1691</v>
      </c>
      <c r="B693" s="65" t="s">
        <v>1691</v>
      </c>
      <c r="C693" s="65" t="s">
        <v>0</v>
      </c>
      <c r="D693" s="65" t="s">
        <v>0</v>
      </c>
      <c r="E693" s="64" t="s">
        <v>1692</v>
      </c>
      <c r="F693" s="66">
        <f>SUM(F694,F699,F714,F718,F730,F734,F739,F743,F747,F750,F759,F761,F767,F772)</f>
        <v>13521.72</v>
      </c>
      <c r="G693" s="66">
        <f>SUM(G694,G699,G714,G718,G730,G734,G739,G743,G747,G750,G759,G761,G767,G772)</f>
        <v>-2800.72</v>
      </c>
      <c r="H693" s="66">
        <f>SUM(H694,H699,H714,H718,H730,H734,H739,H743,H747,H750,H759,H761,H767,H772)</f>
        <v>10721</v>
      </c>
      <c r="I693" s="70" t="s">
        <v>0</v>
      </c>
    </row>
    <row r="694" ht="20" customHeight="1" spans="1:9">
      <c r="A694" s="64" t="s">
        <v>1693</v>
      </c>
      <c r="B694" s="65" t="s">
        <v>1691</v>
      </c>
      <c r="C694" s="65" t="s">
        <v>551</v>
      </c>
      <c r="D694" s="65" t="s">
        <v>0</v>
      </c>
      <c r="E694" s="64" t="s">
        <v>1694</v>
      </c>
      <c r="F694" s="66">
        <f>SUM(F695:F698)</f>
        <v>458</v>
      </c>
      <c r="G694" s="66">
        <f>SUM(G695:G698)</f>
        <v>-103</v>
      </c>
      <c r="H694" s="66">
        <f>SUM(H695:H698)</f>
        <v>355</v>
      </c>
      <c r="I694" s="70" t="s">
        <v>0</v>
      </c>
    </row>
    <row r="695" ht="20" customHeight="1" spans="1:9">
      <c r="A695" s="64" t="s">
        <v>1695</v>
      </c>
      <c r="B695" s="65" t="s">
        <v>0</v>
      </c>
      <c r="C695" s="65" t="s">
        <v>0</v>
      </c>
      <c r="D695" s="65" t="s">
        <v>551</v>
      </c>
      <c r="E695" s="64" t="s">
        <v>554</v>
      </c>
      <c r="F695" s="66">
        <v>458</v>
      </c>
      <c r="G695" s="66">
        <v>-103</v>
      </c>
      <c r="H695" s="66">
        <f t="shared" si="10"/>
        <v>355</v>
      </c>
      <c r="I695" s="70" t="s">
        <v>0</v>
      </c>
    </row>
    <row r="696" s="62" customFormat="1" ht="36" hidden="1" customHeight="1" spans="1:9">
      <c r="A696" s="67" t="s">
        <v>1696</v>
      </c>
      <c r="B696" s="68" t="s">
        <v>0</v>
      </c>
      <c r="C696" s="68" t="s">
        <v>0</v>
      </c>
      <c r="D696" s="68" t="s">
        <v>556</v>
      </c>
      <c r="E696" s="67" t="s">
        <v>557</v>
      </c>
      <c r="F696" s="69">
        <v>0</v>
      </c>
      <c r="G696" s="69">
        <v>0</v>
      </c>
      <c r="H696" s="69">
        <f t="shared" si="10"/>
        <v>0</v>
      </c>
      <c r="I696" s="71" t="s">
        <v>0</v>
      </c>
    </row>
    <row r="697" s="62" customFormat="1" ht="36" hidden="1" customHeight="1" spans="1:9">
      <c r="A697" s="67" t="s">
        <v>1697</v>
      </c>
      <c r="B697" s="68" t="s">
        <v>0</v>
      </c>
      <c r="C697" s="68" t="s">
        <v>0</v>
      </c>
      <c r="D697" s="68" t="s">
        <v>559</v>
      </c>
      <c r="E697" s="67" t="s">
        <v>560</v>
      </c>
      <c r="F697" s="69">
        <v>0</v>
      </c>
      <c r="G697" s="69">
        <v>0</v>
      </c>
      <c r="H697" s="69">
        <f t="shared" si="10"/>
        <v>0</v>
      </c>
      <c r="I697" s="71" t="s">
        <v>0</v>
      </c>
    </row>
    <row r="698" s="62" customFormat="1" ht="36" hidden="1" customHeight="1" spans="1:9">
      <c r="A698" s="67" t="s">
        <v>1698</v>
      </c>
      <c r="B698" s="68" t="s">
        <v>0</v>
      </c>
      <c r="C698" s="68" t="s">
        <v>0</v>
      </c>
      <c r="D698" s="68" t="s">
        <v>583</v>
      </c>
      <c r="E698" s="67" t="s">
        <v>1699</v>
      </c>
      <c r="F698" s="69">
        <v>0</v>
      </c>
      <c r="G698" s="69">
        <v>0</v>
      </c>
      <c r="H698" s="69">
        <f t="shared" si="10"/>
        <v>0</v>
      </c>
      <c r="I698" s="71" t="s">
        <v>0</v>
      </c>
    </row>
    <row r="699" ht="20" customHeight="1" spans="1:9">
      <c r="A699" s="64" t="s">
        <v>1700</v>
      </c>
      <c r="B699" s="65" t="s">
        <v>1691</v>
      </c>
      <c r="C699" s="65" t="s">
        <v>556</v>
      </c>
      <c r="D699" s="65" t="s">
        <v>0</v>
      </c>
      <c r="E699" s="64" t="s">
        <v>1701</v>
      </c>
      <c r="F699" s="66">
        <f>SUM(F700:F713)</f>
        <v>2623</v>
      </c>
      <c r="G699" s="66">
        <f>SUM(G700:G713)</f>
        <v>-231</v>
      </c>
      <c r="H699" s="66">
        <f>SUM(H700:H713)</f>
        <v>2392</v>
      </c>
      <c r="I699" s="70" t="s">
        <v>0</v>
      </c>
    </row>
    <row r="700" ht="20" customHeight="1" spans="1:9">
      <c r="A700" s="64" t="s">
        <v>1702</v>
      </c>
      <c r="B700" s="65" t="s">
        <v>0</v>
      </c>
      <c r="C700" s="65" t="s">
        <v>0</v>
      </c>
      <c r="D700" s="65" t="s">
        <v>551</v>
      </c>
      <c r="E700" s="64" t="s">
        <v>1703</v>
      </c>
      <c r="F700" s="66">
        <v>2352</v>
      </c>
      <c r="G700" s="66">
        <v>37</v>
      </c>
      <c r="H700" s="66">
        <f t="shared" si="10"/>
        <v>2389</v>
      </c>
      <c r="I700" s="70" t="s">
        <v>0</v>
      </c>
    </row>
    <row r="701" ht="20" customHeight="1" spans="1:9">
      <c r="A701" s="64" t="s">
        <v>1704</v>
      </c>
      <c r="B701" s="65" t="s">
        <v>0</v>
      </c>
      <c r="C701" s="65" t="s">
        <v>0</v>
      </c>
      <c r="D701" s="65" t="s">
        <v>556</v>
      </c>
      <c r="E701" s="64" t="s">
        <v>1705</v>
      </c>
      <c r="F701" s="66">
        <v>0</v>
      </c>
      <c r="G701" s="66">
        <v>3</v>
      </c>
      <c r="H701" s="66">
        <f t="shared" si="10"/>
        <v>3</v>
      </c>
      <c r="I701" s="70" t="s">
        <v>0</v>
      </c>
    </row>
    <row r="702" s="62" customFormat="1" ht="36" hidden="1" customHeight="1" spans="1:9">
      <c r="A702" s="67" t="s">
        <v>1706</v>
      </c>
      <c r="B702" s="68" t="s">
        <v>0</v>
      </c>
      <c r="C702" s="68" t="s">
        <v>0</v>
      </c>
      <c r="D702" s="68" t="s">
        <v>559</v>
      </c>
      <c r="E702" s="67" t="s">
        <v>1707</v>
      </c>
      <c r="F702" s="69">
        <v>0</v>
      </c>
      <c r="G702" s="69">
        <v>0</v>
      </c>
      <c r="H702" s="69">
        <f t="shared" si="10"/>
        <v>0</v>
      </c>
      <c r="I702" s="71" t="s">
        <v>0</v>
      </c>
    </row>
    <row r="703" s="62" customFormat="1" ht="36" hidden="1" customHeight="1" spans="1:9">
      <c r="A703" s="67" t="s">
        <v>1708</v>
      </c>
      <c r="B703" s="68" t="s">
        <v>0</v>
      </c>
      <c r="C703" s="68" t="s">
        <v>0</v>
      </c>
      <c r="D703" s="68" t="s">
        <v>562</v>
      </c>
      <c r="E703" s="67" t="s">
        <v>1709</v>
      </c>
      <c r="F703" s="69">
        <v>0</v>
      </c>
      <c r="G703" s="69">
        <v>0</v>
      </c>
      <c r="H703" s="69">
        <f t="shared" si="10"/>
        <v>0</v>
      </c>
      <c r="I703" s="71" t="s">
        <v>0</v>
      </c>
    </row>
    <row r="704" s="62" customFormat="1" ht="36" hidden="1" customHeight="1" spans="1:9">
      <c r="A704" s="67" t="s">
        <v>1710</v>
      </c>
      <c r="B704" s="68" t="s">
        <v>0</v>
      </c>
      <c r="C704" s="68" t="s">
        <v>0</v>
      </c>
      <c r="D704" s="68" t="s">
        <v>565</v>
      </c>
      <c r="E704" s="67" t="s">
        <v>1711</v>
      </c>
      <c r="F704" s="69">
        <v>0</v>
      </c>
      <c r="G704" s="69">
        <v>0</v>
      </c>
      <c r="H704" s="69">
        <f t="shared" si="10"/>
        <v>0</v>
      </c>
      <c r="I704" s="71" t="s">
        <v>0</v>
      </c>
    </row>
    <row r="705" s="44" customFormat="1" ht="20" customHeight="1" spans="1:9">
      <c r="A705" s="75" t="s">
        <v>1712</v>
      </c>
      <c r="B705" s="76" t="s">
        <v>0</v>
      </c>
      <c r="C705" s="76" t="s">
        <v>0</v>
      </c>
      <c r="D705" s="76" t="s">
        <v>568</v>
      </c>
      <c r="E705" s="75" t="s">
        <v>1713</v>
      </c>
      <c r="F705" s="27">
        <v>160</v>
      </c>
      <c r="G705" s="27">
        <v>-160</v>
      </c>
      <c r="H705" s="27">
        <f t="shared" si="10"/>
        <v>0</v>
      </c>
      <c r="I705" s="77" t="s">
        <v>0</v>
      </c>
    </row>
    <row r="706" s="62" customFormat="1" ht="36" hidden="1" customHeight="1" spans="1:9">
      <c r="A706" s="67" t="s">
        <v>1714</v>
      </c>
      <c r="B706" s="68" t="s">
        <v>0</v>
      </c>
      <c r="C706" s="68" t="s">
        <v>0</v>
      </c>
      <c r="D706" s="68" t="s">
        <v>571</v>
      </c>
      <c r="E706" s="67" t="s">
        <v>1715</v>
      </c>
      <c r="F706" s="69">
        <v>0</v>
      </c>
      <c r="G706" s="69">
        <v>0</v>
      </c>
      <c r="H706" s="69">
        <f t="shared" si="10"/>
        <v>0</v>
      </c>
      <c r="I706" s="71" t="s">
        <v>0</v>
      </c>
    </row>
    <row r="707" s="62" customFormat="1" ht="36" hidden="1" customHeight="1" spans="1:9">
      <c r="A707" s="67" t="s">
        <v>1716</v>
      </c>
      <c r="B707" s="68" t="s">
        <v>0</v>
      </c>
      <c r="C707" s="68" t="s">
        <v>0</v>
      </c>
      <c r="D707" s="68" t="s">
        <v>574</v>
      </c>
      <c r="E707" s="67" t="s">
        <v>1717</v>
      </c>
      <c r="F707" s="69">
        <v>0</v>
      </c>
      <c r="G707" s="69">
        <v>0</v>
      </c>
      <c r="H707" s="69">
        <f t="shared" si="10"/>
        <v>0</v>
      </c>
      <c r="I707" s="71" t="s">
        <v>0</v>
      </c>
    </row>
    <row r="708" s="62" customFormat="1" ht="36" hidden="1" customHeight="1" spans="1:9">
      <c r="A708" s="67" t="s">
        <v>1718</v>
      </c>
      <c r="B708" s="68" t="s">
        <v>0</v>
      </c>
      <c r="C708" s="68" t="s">
        <v>0</v>
      </c>
      <c r="D708" s="68" t="s">
        <v>577</v>
      </c>
      <c r="E708" s="67" t="s">
        <v>1719</v>
      </c>
      <c r="F708" s="69">
        <v>0</v>
      </c>
      <c r="G708" s="69">
        <v>0</v>
      </c>
      <c r="H708" s="69">
        <f t="shared" si="10"/>
        <v>0</v>
      </c>
      <c r="I708" s="71" t="s">
        <v>0</v>
      </c>
    </row>
    <row r="709" s="62" customFormat="1" ht="36" hidden="1" customHeight="1" spans="1:9">
      <c r="A709" s="67" t="s">
        <v>1720</v>
      </c>
      <c r="B709" s="68" t="s">
        <v>0</v>
      </c>
      <c r="C709" s="68" t="s">
        <v>0</v>
      </c>
      <c r="D709" s="68" t="s">
        <v>138</v>
      </c>
      <c r="E709" s="67" t="s">
        <v>1721</v>
      </c>
      <c r="F709" s="69">
        <v>0</v>
      </c>
      <c r="G709" s="69">
        <v>0</v>
      </c>
      <c r="H709" s="69">
        <f t="shared" si="10"/>
        <v>0</v>
      </c>
      <c r="I709" s="71" t="s">
        <v>0</v>
      </c>
    </row>
    <row r="710" s="62" customFormat="1" ht="36" hidden="1" customHeight="1" spans="1:9">
      <c r="A710" s="67" t="s">
        <v>1722</v>
      </c>
      <c r="B710" s="68" t="s">
        <v>0</v>
      </c>
      <c r="C710" s="68" t="s">
        <v>0</v>
      </c>
      <c r="D710" s="68" t="s">
        <v>708</v>
      </c>
      <c r="E710" s="67" t="s">
        <v>1723</v>
      </c>
      <c r="F710" s="69">
        <v>0</v>
      </c>
      <c r="G710" s="69">
        <v>0</v>
      </c>
      <c r="H710" s="69">
        <f t="shared" si="10"/>
        <v>0</v>
      </c>
      <c r="I710" s="71" t="s">
        <v>0</v>
      </c>
    </row>
    <row r="711" s="62" customFormat="1" ht="36" hidden="1" customHeight="1" spans="1:9">
      <c r="A711" s="67" t="s">
        <v>1724</v>
      </c>
      <c r="B711" s="68" t="s">
        <v>0</v>
      </c>
      <c r="C711" s="68" t="s">
        <v>0</v>
      </c>
      <c r="D711" s="68" t="s">
        <v>711</v>
      </c>
      <c r="E711" s="67" t="s">
        <v>1725</v>
      </c>
      <c r="F711" s="69">
        <v>0</v>
      </c>
      <c r="G711" s="69">
        <v>0</v>
      </c>
      <c r="H711" s="69">
        <f t="shared" si="10"/>
        <v>0</v>
      </c>
      <c r="I711" s="71" t="s">
        <v>0</v>
      </c>
    </row>
    <row r="712" s="62" customFormat="1" ht="36" hidden="1" customHeight="1" spans="1:9">
      <c r="A712" s="67" t="s">
        <v>1726</v>
      </c>
      <c r="B712" s="68" t="s">
        <v>0</v>
      </c>
      <c r="C712" s="68" t="s">
        <v>0</v>
      </c>
      <c r="D712" s="68" t="s">
        <v>731</v>
      </c>
      <c r="E712" s="67" t="s">
        <v>1727</v>
      </c>
      <c r="F712" s="69">
        <v>0</v>
      </c>
      <c r="G712" s="69">
        <v>0</v>
      </c>
      <c r="H712" s="69">
        <f t="shared" si="10"/>
        <v>0</v>
      </c>
      <c r="I712" s="71" t="s">
        <v>0</v>
      </c>
    </row>
    <row r="713" s="44" customFormat="1" ht="20" customHeight="1" spans="1:9">
      <c r="A713" s="75" t="s">
        <v>1728</v>
      </c>
      <c r="B713" s="76" t="s">
        <v>0</v>
      </c>
      <c r="C713" s="76" t="s">
        <v>0</v>
      </c>
      <c r="D713" s="76" t="s">
        <v>583</v>
      </c>
      <c r="E713" s="75" t="s">
        <v>1729</v>
      </c>
      <c r="F713" s="27">
        <v>111</v>
      </c>
      <c r="G713" s="27">
        <v>-111</v>
      </c>
      <c r="H713" s="27">
        <f t="shared" si="10"/>
        <v>0</v>
      </c>
      <c r="I713" s="77" t="s">
        <v>0</v>
      </c>
    </row>
    <row r="714" ht="20" customHeight="1" spans="1:9">
      <c r="A714" s="64" t="s">
        <v>1730</v>
      </c>
      <c r="B714" s="65" t="s">
        <v>1691</v>
      </c>
      <c r="C714" s="65" t="s">
        <v>559</v>
      </c>
      <c r="D714" s="65" t="s">
        <v>0</v>
      </c>
      <c r="E714" s="64" t="s">
        <v>1731</v>
      </c>
      <c r="F714" s="66">
        <f>SUM(F715:F717)</f>
        <v>4040</v>
      </c>
      <c r="G714" s="66">
        <f>SUM(G715:G717)</f>
        <v>-909</v>
      </c>
      <c r="H714" s="66">
        <f>SUM(H715:H717)</f>
        <v>3131</v>
      </c>
      <c r="I714" s="70" t="s">
        <v>0</v>
      </c>
    </row>
    <row r="715" s="62" customFormat="1" ht="36" hidden="1" customHeight="1" spans="1:9">
      <c r="A715" s="67" t="s">
        <v>1732</v>
      </c>
      <c r="B715" s="68" t="s">
        <v>0</v>
      </c>
      <c r="C715" s="68" t="s">
        <v>0</v>
      </c>
      <c r="D715" s="68" t="s">
        <v>551</v>
      </c>
      <c r="E715" s="67" t="s">
        <v>1733</v>
      </c>
      <c r="F715" s="69">
        <v>0</v>
      </c>
      <c r="G715" s="69">
        <v>0</v>
      </c>
      <c r="H715" s="69">
        <f t="shared" ref="H715:H778" si="11">SUM(F715:G715)</f>
        <v>0</v>
      </c>
      <c r="I715" s="71" t="s">
        <v>0</v>
      </c>
    </row>
    <row r="716" ht="20" customHeight="1" spans="1:9">
      <c r="A716" s="64" t="s">
        <v>298</v>
      </c>
      <c r="B716" s="65" t="s">
        <v>0</v>
      </c>
      <c r="C716" s="65" t="s">
        <v>0</v>
      </c>
      <c r="D716" s="65" t="s">
        <v>556</v>
      </c>
      <c r="E716" s="64" t="s">
        <v>297</v>
      </c>
      <c r="F716" s="66">
        <v>3360</v>
      </c>
      <c r="G716" s="66">
        <v>-370</v>
      </c>
      <c r="H716" s="66">
        <f t="shared" si="11"/>
        <v>2990</v>
      </c>
      <c r="I716" s="70" t="s">
        <v>0</v>
      </c>
    </row>
    <row r="717" ht="20" customHeight="1" spans="1:9">
      <c r="A717" s="64" t="s">
        <v>1734</v>
      </c>
      <c r="B717" s="65" t="s">
        <v>0</v>
      </c>
      <c r="C717" s="65" t="s">
        <v>0</v>
      </c>
      <c r="D717" s="65" t="s">
        <v>583</v>
      </c>
      <c r="E717" s="64" t="s">
        <v>1735</v>
      </c>
      <c r="F717" s="66">
        <v>680</v>
      </c>
      <c r="G717" s="66">
        <v>-539</v>
      </c>
      <c r="H717" s="66">
        <f t="shared" si="11"/>
        <v>141</v>
      </c>
      <c r="I717" s="70" t="s">
        <v>0</v>
      </c>
    </row>
    <row r="718" ht="20" customHeight="1" spans="1:9">
      <c r="A718" s="64" t="s">
        <v>1736</v>
      </c>
      <c r="B718" s="65" t="s">
        <v>1691</v>
      </c>
      <c r="C718" s="65" t="s">
        <v>562</v>
      </c>
      <c r="D718" s="65" t="s">
        <v>0</v>
      </c>
      <c r="E718" s="64" t="s">
        <v>1737</v>
      </c>
      <c r="F718" s="66">
        <f>SUM(F719:F729)</f>
        <v>3181.72</v>
      </c>
      <c r="G718" s="66">
        <f>SUM(G719:G729)</f>
        <v>-1312.72</v>
      </c>
      <c r="H718" s="66">
        <f>SUM(H719:H729)</f>
        <v>1869</v>
      </c>
      <c r="I718" s="70" t="s">
        <v>0</v>
      </c>
    </row>
    <row r="719" ht="20" customHeight="1" spans="1:9">
      <c r="A719" s="64" t="s">
        <v>1738</v>
      </c>
      <c r="B719" s="65" t="s">
        <v>0</v>
      </c>
      <c r="C719" s="65" t="s">
        <v>0</v>
      </c>
      <c r="D719" s="65" t="s">
        <v>551</v>
      </c>
      <c r="E719" s="64" t="s">
        <v>1739</v>
      </c>
      <c r="F719" s="66">
        <v>308</v>
      </c>
      <c r="G719" s="66">
        <v>-119</v>
      </c>
      <c r="H719" s="66">
        <f t="shared" si="11"/>
        <v>189</v>
      </c>
      <c r="I719" s="70" t="s">
        <v>0</v>
      </c>
    </row>
    <row r="720" s="62" customFormat="1" ht="36" hidden="1" customHeight="1" spans="1:9">
      <c r="A720" s="67" t="s">
        <v>1740</v>
      </c>
      <c r="B720" s="68" t="s">
        <v>0</v>
      </c>
      <c r="C720" s="68" t="s">
        <v>0</v>
      </c>
      <c r="D720" s="68" t="s">
        <v>556</v>
      </c>
      <c r="E720" s="67" t="s">
        <v>1741</v>
      </c>
      <c r="F720" s="69">
        <v>0</v>
      </c>
      <c r="G720" s="69">
        <v>0</v>
      </c>
      <c r="H720" s="69">
        <f t="shared" si="11"/>
        <v>0</v>
      </c>
      <c r="I720" s="71" t="s">
        <v>0</v>
      </c>
    </row>
    <row r="721" ht="20" customHeight="1" spans="1:9">
      <c r="A721" s="64" t="s">
        <v>1742</v>
      </c>
      <c r="B721" s="65" t="s">
        <v>0</v>
      </c>
      <c r="C721" s="65" t="s">
        <v>0</v>
      </c>
      <c r="D721" s="65" t="s">
        <v>559</v>
      </c>
      <c r="E721" s="64" t="s">
        <v>1743</v>
      </c>
      <c r="F721" s="66">
        <v>602</v>
      </c>
      <c r="G721" s="66">
        <v>20</v>
      </c>
      <c r="H721" s="66">
        <f t="shared" si="11"/>
        <v>622</v>
      </c>
      <c r="I721" s="70" t="s">
        <v>0</v>
      </c>
    </row>
    <row r="722" s="62" customFormat="1" ht="36" hidden="1" customHeight="1" spans="1:9">
      <c r="A722" s="67" t="s">
        <v>1744</v>
      </c>
      <c r="B722" s="68" t="s">
        <v>0</v>
      </c>
      <c r="C722" s="68" t="s">
        <v>0</v>
      </c>
      <c r="D722" s="68" t="s">
        <v>562</v>
      </c>
      <c r="E722" s="67" t="s">
        <v>1745</v>
      </c>
      <c r="F722" s="69">
        <v>0</v>
      </c>
      <c r="G722" s="69">
        <v>0</v>
      </c>
      <c r="H722" s="69">
        <f t="shared" si="11"/>
        <v>0</v>
      </c>
      <c r="I722" s="71" t="s">
        <v>0</v>
      </c>
    </row>
    <row r="723" s="62" customFormat="1" ht="36" hidden="1" customHeight="1" spans="1:9">
      <c r="A723" s="67" t="s">
        <v>1746</v>
      </c>
      <c r="B723" s="68" t="s">
        <v>0</v>
      </c>
      <c r="C723" s="68" t="s">
        <v>0</v>
      </c>
      <c r="D723" s="68" t="s">
        <v>565</v>
      </c>
      <c r="E723" s="67" t="s">
        <v>1747</v>
      </c>
      <c r="F723" s="69">
        <v>0</v>
      </c>
      <c r="G723" s="69">
        <v>0</v>
      </c>
      <c r="H723" s="69">
        <f t="shared" si="11"/>
        <v>0</v>
      </c>
      <c r="I723" s="71" t="s">
        <v>0</v>
      </c>
    </row>
    <row r="724" s="62" customFormat="1" ht="36" hidden="1" customHeight="1" spans="1:9">
      <c r="A724" s="67" t="s">
        <v>1748</v>
      </c>
      <c r="B724" s="68" t="s">
        <v>0</v>
      </c>
      <c r="C724" s="68" t="s">
        <v>0</v>
      </c>
      <c r="D724" s="68" t="s">
        <v>568</v>
      </c>
      <c r="E724" s="67" t="s">
        <v>1749</v>
      </c>
      <c r="F724" s="69">
        <v>0</v>
      </c>
      <c r="G724" s="69">
        <v>0</v>
      </c>
      <c r="H724" s="69">
        <f t="shared" si="11"/>
        <v>0</v>
      </c>
      <c r="I724" s="71" t="s">
        <v>0</v>
      </c>
    </row>
    <row r="725" s="62" customFormat="1" ht="36" hidden="1" customHeight="1" spans="1:9">
      <c r="A725" s="67" t="s">
        <v>1750</v>
      </c>
      <c r="B725" s="68" t="s">
        <v>0</v>
      </c>
      <c r="C725" s="68" t="s">
        <v>0</v>
      </c>
      <c r="D725" s="68" t="s">
        <v>571</v>
      </c>
      <c r="E725" s="67" t="s">
        <v>1751</v>
      </c>
      <c r="F725" s="69">
        <v>0</v>
      </c>
      <c r="G725" s="69">
        <v>0</v>
      </c>
      <c r="H725" s="69">
        <f t="shared" si="11"/>
        <v>0</v>
      </c>
      <c r="I725" s="71" t="s">
        <v>0</v>
      </c>
    </row>
    <row r="726" ht="20" customHeight="1" spans="1:9">
      <c r="A726" s="64" t="s">
        <v>235</v>
      </c>
      <c r="B726" s="65" t="s">
        <v>0</v>
      </c>
      <c r="C726" s="65" t="s">
        <v>0</v>
      </c>
      <c r="D726" s="65" t="s">
        <v>574</v>
      </c>
      <c r="E726" s="64" t="s">
        <v>234</v>
      </c>
      <c r="F726" s="66">
        <v>1261.72</v>
      </c>
      <c r="G726" s="66">
        <v>-419.72</v>
      </c>
      <c r="H726" s="66">
        <f t="shared" si="11"/>
        <v>842</v>
      </c>
      <c r="I726" s="70" t="s">
        <v>0</v>
      </c>
    </row>
    <row r="727" s="44" customFormat="1" ht="20" customHeight="1" spans="1:9">
      <c r="A727" s="75" t="s">
        <v>1752</v>
      </c>
      <c r="B727" s="76" t="s">
        <v>0</v>
      </c>
      <c r="C727" s="76" t="s">
        <v>0</v>
      </c>
      <c r="D727" s="76" t="s">
        <v>577</v>
      </c>
      <c r="E727" s="75" t="s">
        <v>1753</v>
      </c>
      <c r="F727" s="27">
        <v>330</v>
      </c>
      <c r="G727" s="27">
        <v>-330</v>
      </c>
      <c r="H727" s="27">
        <f t="shared" si="11"/>
        <v>0</v>
      </c>
      <c r="I727" s="77" t="s">
        <v>0</v>
      </c>
    </row>
    <row r="728" ht="20" customHeight="1" spans="1:9">
      <c r="A728" s="64" t="s">
        <v>276</v>
      </c>
      <c r="B728" s="65" t="s">
        <v>0</v>
      </c>
      <c r="C728" s="65" t="s">
        <v>0</v>
      </c>
      <c r="D728" s="65" t="s">
        <v>138</v>
      </c>
      <c r="E728" s="64" t="s">
        <v>1754</v>
      </c>
      <c r="F728" s="66">
        <v>668</v>
      </c>
      <c r="G728" s="66">
        <v>-452</v>
      </c>
      <c r="H728" s="66">
        <f t="shared" si="11"/>
        <v>216</v>
      </c>
      <c r="I728" s="70" t="s">
        <v>0</v>
      </c>
    </row>
    <row r="729" s="44" customFormat="1" ht="20" customHeight="1" spans="1:9">
      <c r="A729" s="75" t="s">
        <v>1755</v>
      </c>
      <c r="B729" s="76" t="s">
        <v>0</v>
      </c>
      <c r="C729" s="76" t="s">
        <v>0</v>
      </c>
      <c r="D729" s="76" t="s">
        <v>583</v>
      </c>
      <c r="E729" s="75" t="s">
        <v>1756</v>
      </c>
      <c r="F729" s="27">
        <v>12</v>
      </c>
      <c r="G729" s="27">
        <v>-12</v>
      </c>
      <c r="H729" s="27">
        <f t="shared" si="11"/>
        <v>0</v>
      </c>
      <c r="I729" s="77" t="s">
        <v>0</v>
      </c>
    </row>
    <row r="730" ht="20" customHeight="1" spans="1:9">
      <c r="A730" s="64" t="s">
        <v>1757</v>
      </c>
      <c r="B730" s="65" t="s">
        <v>1691</v>
      </c>
      <c r="C730" s="65" t="s">
        <v>571</v>
      </c>
      <c r="D730" s="65" t="s">
        <v>0</v>
      </c>
      <c r="E730" s="64" t="s">
        <v>1758</v>
      </c>
      <c r="F730" s="66">
        <f>SUM(F731:F733)</f>
        <v>265</v>
      </c>
      <c r="G730" s="66">
        <f>SUM(G731:G733)</f>
        <v>-214</v>
      </c>
      <c r="H730" s="66">
        <f>SUM(H731:H733)</f>
        <v>51</v>
      </c>
      <c r="I730" s="70" t="s">
        <v>0</v>
      </c>
    </row>
    <row r="731" s="62" customFormat="1" ht="36" hidden="1" customHeight="1" spans="1:9">
      <c r="A731" s="67" t="s">
        <v>1759</v>
      </c>
      <c r="B731" s="68" t="s">
        <v>0</v>
      </c>
      <c r="C731" s="68" t="s">
        <v>0</v>
      </c>
      <c r="D731" s="68" t="s">
        <v>922</v>
      </c>
      <c r="E731" s="67" t="s">
        <v>1760</v>
      </c>
      <c r="F731" s="69">
        <v>0</v>
      </c>
      <c r="G731" s="69">
        <v>0</v>
      </c>
      <c r="H731" s="69">
        <f t="shared" si="11"/>
        <v>0</v>
      </c>
      <c r="I731" s="71" t="s">
        <v>0</v>
      </c>
    </row>
    <row r="732" ht="20" customHeight="1" spans="1:9">
      <c r="A732" s="64" t="s">
        <v>238</v>
      </c>
      <c r="B732" s="65" t="s">
        <v>0</v>
      </c>
      <c r="C732" s="65" t="s">
        <v>0</v>
      </c>
      <c r="D732" s="65" t="s">
        <v>1761</v>
      </c>
      <c r="E732" s="64" t="s">
        <v>1762</v>
      </c>
      <c r="F732" s="66">
        <v>132</v>
      </c>
      <c r="G732" s="66">
        <v>-82</v>
      </c>
      <c r="H732" s="66">
        <f t="shared" si="11"/>
        <v>50</v>
      </c>
      <c r="I732" s="70" t="s">
        <v>0</v>
      </c>
    </row>
    <row r="733" ht="20" customHeight="1" spans="1:9">
      <c r="A733" s="64" t="s">
        <v>1763</v>
      </c>
      <c r="B733" s="65" t="s">
        <v>0</v>
      </c>
      <c r="C733" s="65" t="s">
        <v>0</v>
      </c>
      <c r="D733" s="65" t="s">
        <v>583</v>
      </c>
      <c r="E733" s="64" t="s">
        <v>1764</v>
      </c>
      <c r="F733" s="66">
        <v>133</v>
      </c>
      <c r="G733" s="66">
        <v>-132</v>
      </c>
      <c r="H733" s="66">
        <f t="shared" si="11"/>
        <v>1</v>
      </c>
      <c r="I733" s="70" t="s">
        <v>0</v>
      </c>
    </row>
    <row r="734" ht="20" customHeight="1" spans="1:9">
      <c r="A734" s="64" t="s">
        <v>1765</v>
      </c>
      <c r="B734" s="65" t="s">
        <v>1691</v>
      </c>
      <c r="C734" s="65" t="s">
        <v>708</v>
      </c>
      <c r="D734" s="65" t="s">
        <v>0</v>
      </c>
      <c r="E734" s="64" t="s">
        <v>1766</v>
      </c>
      <c r="F734" s="66">
        <f>SUM(F735:F738)</f>
        <v>2255</v>
      </c>
      <c r="G734" s="66">
        <f>SUM(G735:G738)</f>
        <v>18</v>
      </c>
      <c r="H734" s="66">
        <f>SUM(H735:H738)</f>
        <v>2273</v>
      </c>
      <c r="I734" s="70" t="s">
        <v>0</v>
      </c>
    </row>
    <row r="735" ht="20" customHeight="1" spans="1:9">
      <c r="A735" s="64" t="s">
        <v>1767</v>
      </c>
      <c r="B735" s="65" t="s">
        <v>0</v>
      </c>
      <c r="C735" s="65" t="s">
        <v>0</v>
      </c>
      <c r="D735" s="65" t="s">
        <v>551</v>
      </c>
      <c r="E735" s="64" t="s">
        <v>1768</v>
      </c>
      <c r="F735" s="66">
        <v>2021</v>
      </c>
      <c r="G735" s="66">
        <v>12</v>
      </c>
      <c r="H735" s="66">
        <f t="shared" si="11"/>
        <v>2033</v>
      </c>
      <c r="I735" s="70" t="s">
        <v>0</v>
      </c>
    </row>
    <row r="736" ht="20" customHeight="1" spans="1:9">
      <c r="A736" s="64" t="s">
        <v>1769</v>
      </c>
      <c r="B736" s="65" t="s">
        <v>0</v>
      </c>
      <c r="C736" s="65" t="s">
        <v>0</v>
      </c>
      <c r="D736" s="65" t="s">
        <v>556</v>
      </c>
      <c r="E736" s="64" t="s">
        <v>1770</v>
      </c>
      <c r="F736" s="66">
        <v>234</v>
      </c>
      <c r="G736" s="66">
        <v>6</v>
      </c>
      <c r="H736" s="66">
        <f t="shared" si="11"/>
        <v>240</v>
      </c>
      <c r="I736" s="70" t="s">
        <v>0</v>
      </c>
    </row>
    <row r="737" s="62" customFormat="1" ht="36" hidden="1" customHeight="1" spans="1:9">
      <c r="A737" s="67" t="s">
        <v>1771</v>
      </c>
      <c r="B737" s="68" t="s">
        <v>0</v>
      </c>
      <c r="C737" s="68" t="s">
        <v>0</v>
      </c>
      <c r="D737" s="68" t="s">
        <v>559</v>
      </c>
      <c r="E737" s="67" t="s">
        <v>1772</v>
      </c>
      <c r="F737" s="69">
        <v>0</v>
      </c>
      <c r="G737" s="69">
        <v>0</v>
      </c>
      <c r="H737" s="69">
        <f t="shared" si="11"/>
        <v>0</v>
      </c>
      <c r="I737" s="71" t="s">
        <v>0</v>
      </c>
    </row>
    <row r="738" s="62" customFormat="1" ht="36" hidden="1" customHeight="1" spans="1:9">
      <c r="A738" s="67" t="s">
        <v>1773</v>
      </c>
      <c r="B738" s="68" t="s">
        <v>0</v>
      </c>
      <c r="C738" s="68" t="s">
        <v>0</v>
      </c>
      <c r="D738" s="68" t="s">
        <v>583</v>
      </c>
      <c r="E738" s="67" t="s">
        <v>1774</v>
      </c>
      <c r="F738" s="69">
        <v>0</v>
      </c>
      <c r="G738" s="69">
        <v>0</v>
      </c>
      <c r="H738" s="69">
        <f t="shared" si="11"/>
        <v>0</v>
      </c>
      <c r="I738" s="71" t="s">
        <v>0</v>
      </c>
    </row>
    <row r="739" ht="20" customHeight="1" spans="1:9">
      <c r="A739" s="64" t="s">
        <v>1775</v>
      </c>
      <c r="B739" s="65" t="s">
        <v>1691</v>
      </c>
      <c r="C739" s="65" t="s">
        <v>711</v>
      </c>
      <c r="D739" s="65" t="s">
        <v>0</v>
      </c>
      <c r="E739" s="64" t="s">
        <v>1776</v>
      </c>
      <c r="F739" s="66">
        <f>SUM(F740:F742)</f>
        <v>0</v>
      </c>
      <c r="G739" s="66">
        <f>SUM(G740:G742)</f>
        <v>208</v>
      </c>
      <c r="H739" s="66">
        <f>SUM(H740:H742)</f>
        <v>208</v>
      </c>
      <c r="I739" s="70" t="s">
        <v>0</v>
      </c>
    </row>
    <row r="740" s="62" customFormat="1" ht="36" hidden="1" customHeight="1" spans="1:9">
      <c r="A740" s="67" t="s">
        <v>1777</v>
      </c>
      <c r="B740" s="68" t="s">
        <v>0</v>
      </c>
      <c r="C740" s="68" t="s">
        <v>0</v>
      </c>
      <c r="D740" s="68" t="s">
        <v>551</v>
      </c>
      <c r="E740" s="67" t="s">
        <v>1778</v>
      </c>
      <c r="F740" s="69">
        <v>0</v>
      </c>
      <c r="G740" s="69">
        <v>0</v>
      </c>
      <c r="H740" s="69">
        <f t="shared" si="11"/>
        <v>0</v>
      </c>
      <c r="I740" s="71" t="s">
        <v>0</v>
      </c>
    </row>
    <row r="741" ht="20" customHeight="1" spans="1:9">
      <c r="A741" s="64" t="s">
        <v>232</v>
      </c>
      <c r="B741" s="65" t="s">
        <v>0</v>
      </c>
      <c r="C741" s="65" t="s">
        <v>0</v>
      </c>
      <c r="D741" s="65" t="s">
        <v>556</v>
      </c>
      <c r="E741" s="64" t="s">
        <v>231</v>
      </c>
      <c r="F741" s="66">
        <v>0</v>
      </c>
      <c r="G741" s="66">
        <v>208</v>
      </c>
      <c r="H741" s="66">
        <f t="shared" si="11"/>
        <v>208</v>
      </c>
      <c r="I741" s="70" t="s">
        <v>0</v>
      </c>
    </row>
    <row r="742" s="62" customFormat="1" ht="36" hidden="1" customHeight="1" spans="1:9">
      <c r="A742" s="67" t="s">
        <v>1779</v>
      </c>
      <c r="B742" s="68" t="s">
        <v>0</v>
      </c>
      <c r="C742" s="68" t="s">
        <v>0</v>
      </c>
      <c r="D742" s="68" t="s">
        <v>583</v>
      </c>
      <c r="E742" s="67" t="s">
        <v>1780</v>
      </c>
      <c r="F742" s="69">
        <v>0</v>
      </c>
      <c r="G742" s="69">
        <v>0</v>
      </c>
      <c r="H742" s="69">
        <f t="shared" si="11"/>
        <v>0</v>
      </c>
      <c r="I742" s="71" t="s">
        <v>0</v>
      </c>
    </row>
    <row r="743" s="44" customFormat="1" ht="20" customHeight="1" spans="1:9">
      <c r="A743" s="75" t="s">
        <v>1781</v>
      </c>
      <c r="B743" s="76" t="s">
        <v>1691</v>
      </c>
      <c r="C743" s="76" t="s">
        <v>731</v>
      </c>
      <c r="D743" s="76" t="s">
        <v>0</v>
      </c>
      <c r="E743" s="75" t="s">
        <v>1782</v>
      </c>
      <c r="F743" s="27">
        <f>SUM(F744:F746)</f>
        <v>284</v>
      </c>
      <c r="G743" s="27">
        <f>SUM(G744:G746)</f>
        <v>-284</v>
      </c>
      <c r="H743" s="27">
        <f>SUM(H744:H746)</f>
        <v>0</v>
      </c>
      <c r="I743" s="77" t="s">
        <v>0</v>
      </c>
    </row>
    <row r="744" s="44" customFormat="1" ht="20" customHeight="1" spans="1:9">
      <c r="A744" s="75" t="s">
        <v>248</v>
      </c>
      <c r="B744" s="76" t="s">
        <v>0</v>
      </c>
      <c r="C744" s="76" t="s">
        <v>0</v>
      </c>
      <c r="D744" s="76" t="s">
        <v>551</v>
      </c>
      <c r="E744" s="75" t="s">
        <v>247</v>
      </c>
      <c r="F744" s="27">
        <v>284</v>
      </c>
      <c r="G744" s="27">
        <v>-284</v>
      </c>
      <c r="H744" s="27">
        <f t="shared" si="11"/>
        <v>0</v>
      </c>
      <c r="I744" s="77" t="s">
        <v>0</v>
      </c>
    </row>
    <row r="745" s="62" customFormat="1" ht="36" hidden="1" customHeight="1" spans="1:9">
      <c r="A745" s="67" t="s">
        <v>1783</v>
      </c>
      <c r="B745" s="68" t="s">
        <v>0</v>
      </c>
      <c r="C745" s="68" t="s">
        <v>0</v>
      </c>
      <c r="D745" s="68" t="s">
        <v>556</v>
      </c>
      <c r="E745" s="67" t="s">
        <v>1784</v>
      </c>
      <c r="F745" s="69">
        <v>0</v>
      </c>
      <c r="G745" s="69">
        <v>0</v>
      </c>
      <c r="H745" s="69">
        <f t="shared" si="11"/>
        <v>0</v>
      </c>
      <c r="I745" s="71" t="s">
        <v>0</v>
      </c>
    </row>
    <row r="746" s="62" customFormat="1" ht="36" hidden="1" customHeight="1" spans="1:9">
      <c r="A746" s="67" t="s">
        <v>1785</v>
      </c>
      <c r="B746" s="68" t="s">
        <v>0</v>
      </c>
      <c r="C746" s="68" t="s">
        <v>0</v>
      </c>
      <c r="D746" s="68" t="s">
        <v>583</v>
      </c>
      <c r="E746" s="67" t="s">
        <v>1786</v>
      </c>
      <c r="F746" s="69">
        <v>0</v>
      </c>
      <c r="G746" s="69">
        <v>0</v>
      </c>
      <c r="H746" s="69">
        <f t="shared" si="11"/>
        <v>0</v>
      </c>
      <c r="I746" s="71" t="s">
        <v>0</v>
      </c>
    </row>
    <row r="747" ht="20" customHeight="1" spans="1:9">
      <c r="A747" s="64" t="s">
        <v>1787</v>
      </c>
      <c r="B747" s="65" t="s">
        <v>1691</v>
      </c>
      <c r="C747" s="65" t="s">
        <v>750</v>
      </c>
      <c r="D747" s="65" t="s">
        <v>0</v>
      </c>
      <c r="E747" s="64" t="s">
        <v>1788</v>
      </c>
      <c r="F747" s="66">
        <f>SUM(F748:F749)</f>
        <v>16</v>
      </c>
      <c r="G747" s="66">
        <f>SUM(G748:G749)</f>
        <v>8</v>
      </c>
      <c r="H747" s="66">
        <f>SUM(H748:H749)</f>
        <v>24</v>
      </c>
      <c r="I747" s="70" t="s">
        <v>0</v>
      </c>
    </row>
    <row r="748" ht="20" customHeight="1" spans="1:9">
      <c r="A748" s="64" t="s">
        <v>1789</v>
      </c>
      <c r="B748" s="65" t="s">
        <v>0</v>
      </c>
      <c r="C748" s="65" t="s">
        <v>0</v>
      </c>
      <c r="D748" s="65" t="s">
        <v>551</v>
      </c>
      <c r="E748" s="64" t="s">
        <v>1790</v>
      </c>
      <c r="F748" s="66">
        <v>7</v>
      </c>
      <c r="G748" s="66">
        <v>8</v>
      </c>
      <c r="H748" s="66">
        <f t="shared" si="11"/>
        <v>15</v>
      </c>
      <c r="I748" s="70" t="s">
        <v>0</v>
      </c>
    </row>
    <row r="749" ht="20" customHeight="1" spans="1:9">
      <c r="A749" s="64" t="s">
        <v>1791</v>
      </c>
      <c r="B749" s="65" t="s">
        <v>0</v>
      </c>
      <c r="C749" s="65" t="s">
        <v>0</v>
      </c>
      <c r="D749" s="65" t="s">
        <v>583</v>
      </c>
      <c r="E749" s="64" t="s">
        <v>1792</v>
      </c>
      <c r="F749" s="66">
        <v>9</v>
      </c>
      <c r="G749" s="66">
        <v>0</v>
      </c>
      <c r="H749" s="66">
        <f t="shared" si="11"/>
        <v>9</v>
      </c>
      <c r="I749" s="70" t="s">
        <v>0</v>
      </c>
    </row>
    <row r="750" ht="20" customHeight="1" spans="1:9">
      <c r="A750" s="64" t="s">
        <v>1793</v>
      </c>
      <c r="B750" s="65" t="s">
        <v>1691</v>
      </c>
      <c r="C750" s="65" t="s">
        <v>919</v>
      </c>
      <c r="D750" s="65" t="s">
        <v>0</v>
      </c>
      <c r="E750" s="64" t="s">
        <v>1794</v>
      </c>
      <c r="F750" s="66">
        <f>SUM(F751:F758)</f>
        <v>200</v>
      </c>
      <c r="G750" s="66">
        <f>SUM(G751:G758)</f>
        <v>16</v>
      </c>
      <c r="H750" s="66">
        <f>SUM(H751:H758)</f>
        <v>216</v>
      </c>
      <c r="I750" s="70" t="s">
        <v>0</v>
      </c>
    </row>
    <row r="751" ht="20" customHeight="1" spans="1:9">
      <c r="A751" s="64" t="s">
        <v>1795</v>
      </c>
      <c r="B751" s="65" t="s">
        <v>0</v>
      </c>
      <c r="C751" s="65" t="s">
        <v>0</v>
      </c>
      <c r="D751" s="65" t="s">
        <v>551</v>
      </c>
      <c r="E751" s="64" t="s">
        <v>554</v>
      </c>
      <c r="F751" s="66">
        <v>174</v>
      </c>
      <c r="G751" s="66">
        <v>36</v>
      </c>
      <c r="H751" s="66">
        <f t="shared" si="11"/>
        <v>210</v>
      </c>
      <c r="I751" s="70" t="s">
        <v>0</v>
      </c>
    </row>
    <row r="752" s="62" customFormat="1" ht="36" hidden="1" customHeight="1" spans="1:9">
      <c r="A752" s="67" t="s">
        <v>1796</v>
      </c>
      <c r="B752" s="68" t="s">
        <v>0</v>
      </c>
      <c r="C752" s="68" t="s">
        <v>0</v>
      </c>
      <c r="D752" s="68" t="s">
        <v>556</v>
      </c>
      <c r="E752" s="67" t="s">
        <v>557</v>
      </c>
      <c r="F752" s="69">
        <v>0</v>
      </c>
      <c r="G752" s="69">
        <v>0</v>
      </c>
      <c r="H752" s="69">
        <f t="shared" si="11"/>
        <v>0</v>
      </c>
      <c r="I752" s="71" t="s">
        <v>0</v>
      </c>
    </row>
    <row r="753" s="62" customFormat="1" ht="36" hidden="1" customHeight="1" spans="1:9">
      <c r="A753" s="67" t="s">
        <v>1797</v>
      </c>
      <c r="B753" s="68" t="s">
        <v>0</v>
      </c>
      <c r="C753" s="68" t="s">
        <v>0</v>
      </c>
      <c r="D753" s="68" t="s">
        <v>559</v>
      </c>
      <c r="E753" s="67" t="s">
        <v>560</v>
      </c>
      <c r="F753" s="69">
        <v>0</v>
      </c>
      <c r="G753" s="69">
        <v>0</v>
      </c>
      <c r="H753" s="69">
        <f t="shared" si="11"/>
        <v>0</v>
      </c>
      <c r="I753" s="71" t="s">
        <v>0</v>
      </c>
    </row>
    <row r="754" s="62" customFormat="1" ht="36" hidden="1" customHeight="1" spans="1:9">
      <c r="A754" s="67" t="s">
        <v>1798</v>
      </c>
      <c r="B754" s="68" t="s">
        <v>0</v>
      </c>
      <c r="C754" s="68" t="s">
        <v>0</v>
      </c>
      <c r="D754" s="68" t="s">
        <v>562</v>
      </c>
      <c r="E754" s="67" t="s">
        <v>663</v>
      </c>
      <c r="F754" s="69">
        <v>0</v>
      </c>
      <c r="G754" s="69">
        <v>0</v>
      </c>
      <c r="H754" s="69">
        <f t="shared" si="11"/>
        <v>0</v>
      </c>
      <c r="I754" s="71" t="s">
        <v>0</v>
      </c>
    </row>
    <row r="755" ht="20" customHeight="1" spans="1:9">
      <c r="A755" s="64" t="s">
        <v>1799</v>
      </c>
      <c r="B755" s="65" t="s">
        <v>0</v>
      </c>
      <c r="C755" s="65" t="s">
        <v>0</v>
      </c>
      <c r="D755" s="65" t="s">
        <v>565</v>
      </c>
      <c r="E755" s="64" t="s">
        <v>1800</v>
      </c>
      <c r="F755" s="66">
        <v>0</v>
      </c>
      <c r="G755" s="66">
        <v>6</v>
      </c>
      <c r="H755" s="66">
        <f t="shared" si="11"/>
        <v>6</v>
      </c>
      <c r="I755" s="70" t="s">
        <v>0</v>
      </c>
    </row>
    <row r="756" s="62" customFormat="1" ht="36" hidden="1" customHeight="1" spans="1:9">
      <c r="A756" s="67" t="s">
        <v>1801</v>
      </c>
      <c r="B756" s="68" t="s">
        <v>0</v>
      </c>
      <c r="C756" s="68" t="s">
        <v>0</v>
      </c>
      <c r="D756" s="68" t="s">
        <v>568</v>
      </c>
      <c r="E756" s="67" t="s">
        <v>1802</v>
      </c>
      <c r="F756" s="69">
        <v>0</v>
      </c>
      <c r="G756" s="69">
        <v>0</v>
      </c>
      <c r="H756" s="69">
        <f t="shared" si="11"/>
        <v>0</v>
      </c>
      <c r="I756" s="71" t="s">
        <v>0</v>
      </c>
    </row>
    <row r="757" s="62" customFormat="1" ht="36" hidden="1" customHeight="1" spans="1:9">
      <c r="A757" s="67" t="s">
        <v>1803</v>
      </c>
      <c r="B757" s="68" t="s">
        <v>0</v>
      </c>
      <c r="C757" s="68" t="s">
        <v>0</v>
      </c>
      <c r="D757" s="68" t="s">
        <v>580</v>
      </c>
      <c r="E757" s="67" t="s">
        <v>581</v>
      </c>
      <c r="F757" s="69">
        <v>0</v>
      </c>
      <c r="G757" s="69">
        <v>0</v>
      </c>
      <c r="H757" s="69">
        <f t="shared" si="11"/>
        <v>0</v>
      </c>
      <c r="I757" s="71" t="s">
        <v>0</v>
      </c>
    </row>
    <row r="758" s="44" customFormat="1" ht="20" customHeight="1" spans="1:9">
      <c r="A758" s="75" t="s">
        <v>1804</v>
      </c>
      <c r="B758" s="76" t="s">
        <v>0</v>
      </c>
      <c r="C758" s="76" t="s">
        <v>0</v>
      </c>
      <c r="D758" s="76" t="s">
        <v>583</v>
      </c>
      <c r="E758" s="75" t="s">
        <v>1805</v>
      </c>
      <c r="F758" s="27">
        <v>26</v>
      </c>
      <c r="G758" s="27">
        <v>-26</v>
      </c>
      <c r="H758" s="27">
        <f t="shared" si="11"/>
        <v>0</v>
      </c>
      <c r="I758" s="77" t="s">
        <v>0</v>
      </c>
    </row>
    <row r="759" s="62" customFormat="1" ht="36" hidden="1" customHeight="1" spans="1:9">
      <c r="A759" s="67" t="s">
        <v>1806</v>
      </c>
      <c r="B759" s="68" t="s">
        <v>1691</v>
      </c>
      <c r="C759" s="68" t="s">
        <v>922</v>
      </c>
      <c r="D759" s="68" t="s">
        <v>0</v>
      </c>
      <c r="E759" s="67" t="s">
        <v>1807</v>
      </c>
      <c r="F759" s="69">
        <f>SUM(F760)</f>
        <v>0</v>
      </c>
      <c r="G759" s="69">
        <f>SUM(G760)</f>
        <v>0</v>
      </c>
      <c r="H759" s="69">
        <f>SUM(H760)</f>
        <v>0</v>
      </c>
      <c r="I759" s="71" t="s">
        <v>0</v>
      </c>
    </row>
    <row r="760" s="62" customFormat="1" ht="36" hidden="1" customHeight="1" spans="1:9">
      <c r="A760" s="67" t="s">
        <v>1808</v>
      </c>
      <c r="B760" s="68" t="s">
        <v>0</v>
      </c>
      <c r="C760" s="68" t="s">
        <v>0</v>
      </c>
      <c r="D760" s="68" t="s">
        <v>551</v>
      </c>
      <c r="E760" s="67" t="s">
        <v>1807</v>
      </c>
      <c r="F760" s="69">
        <v>0</v>
      </c>
      <c r="G760" s="69">
        <v>0</v>
      </c>
      <c r="H760" s="69">
        <f t="shared" si="11"/>
        <v>0</v>
      </c>
      <c r="I760" s="71" t="s">
        <v>0</v>
      </c>
    </row>
    <row r="761" s="44" customFormat="1" ht="20" customHeight="1" spans="1:9">
      <c r="A761" s="75" t="s">
        <v>1809</v>
      </c>
      <c r="B761" s="76" t="s">
        <v>1691</v>
      </c>
      <c r="C761" s="76" t="s">
        <v>1761</v>
      </c>
      <c r="D761" s="76" t="s">
        <v>0</v>
      </c>
      <c r="E761" s="75" t="s">
        <v>1810</v>
      </c>
      <c r="F761" s="27">
        <f>SUM(F762:F766)</f>
        <v>170</v>
      </c>
      <c r="G761" s="27">
        <f>SUM(G762:G766)</f>
        <v>-170</v>
      </c>
      <c r="H761" s="27">
        <f>SUM(H762:H766)</f>
        <v>0</v>
      </c>
      <c r="I761" s="77" t="s">
        <v>0</v>
      </c>
    </row>
    <row r="762" s="62" customFormat="1" ht="36" hidden="1" customHeight="1" spans="1:9">
      <c r="A762" s="67" t="s">
        <v>1811</v>
      </c>
      <c r="B762" s="68" t="s">
        <v>0</v>
      </c>
      <c r="C762" s="68" t="s">
        <v>0</v>
      </c>
      <c r="D762" s="68" t="s">
        <v>551</v>
      </c>
      <c r="E762" s="67" t="s">
        <v>554</v>
      </c>
      <c r="F762" s="69">
        <v>0</v>
      </c>
      <c r="G762" s="69">
        <v>0</v>
      </c>
      <c r="H762" s="69">
        <f t="shared" si="11"/>
        <v>0</v>
      </c>
      <c r="I762" s="71" t="s">
        <v>0</v>
      </c>
    </row>
    <row r="763" s="62" customFormat="1" ht="36" hidden="1" customHeight="1" spans="1:9">
      <c r="A763" s="67" t="s">
        <v>1812</v>
      </c>
      <c r="B763" s="68" t="s">
        <v>0</v>
      </c>
      <c r="C763" s="68" t="s">
        <v>0</v>
      </c>
      <c r="D763" s="68" t="s">
        <v>556</v>
      </c>
      <c r="E763" s="71" t="s">
        <v>557</v>
      </c>
      <c r="F763" s="69">
        <v>0</v>
      </c>
      <c r="G763" s="69">
        <v>0</v>
      </c>
      <c r="H763" s="69">
        <f t="shared" si="11"/>
        <v>0</v>
      </c>
      <c r="I763" s="71" t="s">
        <v>0</v>
      </c>
    </row>
    <row r="764" s="62" customFormat="1" ht="36" hidden="1" customHeight="1" spans="1:9">
      <c r="A764" s="67" t="s">
        <v>1813</v>
      </c>
      <c r="B764" s="78" t="s">
        <v>0</v>
      </c>
      <c r="C764" s="68" t="s">
        <v>0</v>
      </c>
      <c r="D764" s="68" t="s">
        <v>559</v>
      </c>
      <c r="E764" s="73" t="s">
        <v>560</v>
      </c>
      <c r="F764" s="69">
        <v>0</v>
      </c>
      <c r="G764" s="69">
        <v>0</v>
      </c>
      <c r="H764" s="69">
        <f t="shared" si="11"/>
        <v>0</v>
      </c>
      <c r="I764" s="71" t="s">
        <v>0</v>
      </c>
    </row>
    <row r="765" s="44" customFormat="1" ht="20" customHeight="1" spans="1:9">
      <c r="A765" s="75" t="s">
        <v>1814</v>
      </c>
      <c r="B765" s="79" t="s">
        <v>0</v>
      </c>
      <c r="C765" s="76" t="s">
        <v>0</v>
      </c>
      <c r="D765" s="76" t="s">
        <v>562</v>
      </c>
      <c r="E765" s="80" t="s">
        <v>1815</v>
      </c>
      <c r="F765" s="27">
        <v>170</v>
      </c>
      <c r="G765" s="27">
        <v>-170</v>
      </c>
      <c r="H765" s="27">
        <f t="shared" si="11"/>
        <v>0</v>
      </c>
      <c r="I765" s="77" t="s">
        <v>0</v>
      </c>
    </row>
    <row r="766" s="62" customFormat="1" ht="36" hidden="1" customHeight="1" spans="1:9">
      <c r="A766" s="67" t="s">
        <v>1816</v>
      </c>
      <c r="B766" s="78" t="s">
        <v>0</v>
      </c>
      <c r="C766" s="68" t="s">
        <v>0</v>
      </c>
      <c r="D766" s="68" t="s">
        <v>583</v>
      </c>
      <c r="E766" s="73" t="s">
        <v>1817</v>
      </c>
      <c r="F766" s="69">
        <v>0</v>
      </c>
      <c r="G766" s="69">
        <v>0</v>
      </c>
      <c r="H766" s="69">
        <f t="shared" si="11"/>
        <v>0</v>
      </c>
      <c r="I766" s="71" t="s">
        <v>0</v>
      </c>
    </row>
    <row r="767" ht="20" customHeight="1" spans="1:9">
      <c r="A767" s="64" t="s">
        <v>1818</v>
      </c>
      <c r="B767" s="81" t="s">
        <v>1691</v>
      </c>
      <c r="C767" s="65" t="s">
        <v>1819</v>
      </c>
      <c r="D767" s="65" t="s">
        <v>0</v>
      </c>
      <c r="E767" s="74" t="s">
        <v>1820</v>
      </c>
      <c r="F767" s="66">
        <f>SUM(F768:F771)</f>
        <v>0</v>
      </c>
      <c r="G767" s="66">
        <f>SUM(G768:G771)</f>
        <v>193</v>
      </c>
      <c r="H767" s="66">
        <f>SUM(H768:H771)</f>
        <v>193</v>
      </c>
      <c r="I767" s="70" t="s">
        <v>0</v>
      </c>
    </row>
    <row r="768" ht="20" customHeight="1" spans="1:9">
      <c r="A768" s="64" t="s">
        <v>1821</v>
      </c>
      <c r="B768" s="81" t="s">
        <v>0</v>
      </c>
      <c r="C768" s="65" t="s">
        <v>0</v>
      </c>
      <c r="D768" s="65" t="s">
        <v>551</v>
      </c>
      <c r="E768" s="74" t="s">
        <v>554</v>
      </c>
      <c r="F768" s="66">
        <v>0</v>
      </c>
      <c r="G768" s="66">
        <v>193</v>
      </c>
      <c r="H768" s="66">
        <f t="shared" si="11"/>
        <v>193</v>
      </c>
      <c r="I768" s="70" t="s">
        <v>0</v>
      </c>
    </row>
    <row r="769" s="62" customFormat="1" ht="36" hidden="1" customHeight="1" spans="1:9">
      <c r="A769" s="67" t="s">
        <v>1822</v>
      </c>
      <c r="B769" s="68" t="s">
        <v>0</v>
      </c>
      <c r="C769" s="68" t="s">
        <v>0</v>
      </c>
      <c r="D769" s="68" t="s">
        <v>556</v>
      </c>
      <c r="E769" s="71" t="s">
        <v>557</v>
      </c>
      <c r="F769" s="69">
        <v>0</v>
      </c>
      <c r="G769" s="69">
        <v>0</v>
      </c>
      <c r="H769" s="69">
        <f t="shared" si="11"/>
        <v>0</v>
      </c>
      <c r="I769" s="71" t="s">
        <v>0</v>
      </c>
    </row>
    <row r="770" s="62" customFormat="1" ht="36" hidden="1" customHeight="1" spans="1:9">
      <c r="A770" s="67" t="s">
        <v>1823</v>
      </c>
      <c r="B770" s="78" t="s">
        <v>0</v>
      </c>
      <c r="C770" s="68" t="s">
        <v>0</v>
      </c>
      <c r="D770" s="68" t="s">
        <v>559</v>
      </c>
      <c r="E770" s="73" t="s">
        <v>560</v>
      </c>
      <c r="F770" s="69">
        <v>0</v>
      </c>
      <c r="G770" s="69">
        <v>0</v>
      </c>
      <c r="H770" s="69">
        <f t="shared" si="11"/>
        <v>0</v>
      </c>
      <c r="I770" s="71" t="s">
        <v>0</v>
      </c>
    </row>
    <row r="771" s="62" customFormat="1" ht="36" hidden="1" customHeight="1" spans="1:9">
      <c r="A771" s="67" t="s">
        <v>1824</v>
      </c>
      <c r="B771" s="78" t="s">
        <v>0</v>
      </c>
      <c r="C771" s="68" t="s">
        <v>0</v>
      </c>
      <c r="D771" s="68" t="s">
        <v>583</v>
      </c>
      <c r="E771" s="73" t="s">
        <v>1825</v>
      </c>
      <c r="F771" s="69">
        <v>0</v>
      </c>
      <c r="G771" s="69">
        <v>0</v>
      </c>
      <c r="H771" s="69">
        <f t="shared" si="11"/>
        <v>0</v>
      </c>
      <c r="I771" s="71" t="s">
        <v>0</v>
      </c>
    </row>
    <row r="772" ht="20" customHeight="1" spans="1:9">
      <c r="A772" s="64" t="s">
        <v>1826</v>
      </c>
      <c r="B772" s="81" t="s">
        <v>1691</v>
      </c>
      <c r="C772" s="65" t="s">
        <v>583</v>
      </c>
      <c r="D772" s="65" t="s">
        <v>0</v>
      </c>
      <c r="E772" s="74" t="s">
        <v>1827</v>
      </c>
      <c r="F772" s="66">
        <f>SUM(F773)</f>
        <v>29</v>
      </c>
      <c r="G772" s="66">
        <f>SUM(G773)</f>
        <v>-20</v>
      </c>
      <c r="H772" s="66">
        <f>SUM(H773)</f>
        <v>9</v>
      </c>
      <c r="I772" s="70" t="s">
        <v>0</v>
      </c>
    </row>
    <row r="773" ht="20" customHeight="1" spans="1:9">
      <c r="A773" s="64" t="s">
        <v>1828</v>
      </c>
      <c r="B773" s="81" t="s">
        <v>0</v>
      </c>
      <c r="C773" s="65" t="s">
        <v>0</v>
      </c>
      <c r="D773" s="65" t="s">
        <v>583</v>
      </c>
      <c r="E773" s="74" t="s">
        <v>1827</v>
      </c>
      <c r="F773" s="66">
        <v>29</v>
      </c>
      <c r="G773" s="66">
        <v>-20</v>
      </c>
      <c r="H773" s="66">
        <f t="shared" si="11"/>
        <v>9</v>
      </c>
      <c r="I773" s="70" t="s">
        <v>0</v>
      </c>
    </row>
    <row r="774" ht="20" customHeight="1" spans="1:9">
      <c r="A774" s="64" t="s">
        <v>1829</v>
      </c>
      <c r="B774" s="65" t="s">
        <v>1829</v>
      </c>
      <c r="C774" s="65" t="s">
        <v>0</v>
      </c>
      <c r="D774" s="65" t="s">
        <v>0</v>
      </c>
      <c r="E774" s="64" t="s">
        <v>1830</v>
      </c>
      <c r="F774" s="66">
        <f>SUM(F775,F785,F789,F798,F805,F812,F815,F818,F820,F822,F828,F830,F832,F843)</f>
        <v>2688</v>
      </c>
      <c r="G774" s="66">
        <f>SUM(G775,G785,G789,G798,G805,G812,G815,G818,G820,G822,G828,G830,G832,G843)</f>
        <v>-396</v>
      </c>
      <c r="H774" s="66">
        <f>SUM(H775,H785,H789,H798,H805,H812,H815,H818,H820,H822,H828,H830,H832,H843)</f>
        <v>2292</v>
      </c>
      <c r="I774" s="70" t="s">
        <v>0</v>
      </c>
    </row>
    <row r="775" ht="20" customHeight="1" spans="1:9">
      <c r="A775" s="64" t="s">
        <v>1831</v>
      </c>
      <c r="B775" s="65" t="s">
        <v>1829</v>
      </c>
      <c r="C775" s="65" t="s">
        <v>551</v>
      </c>
      <c r="D775" s="65" t="s">
        <v>0</v>
      </c>
      <c r="E775" s="64" t="s">
        <v>1832</v>
      </c>
      <c r="F775" s="66">
        <f>SUM(F776:F784)</f>
        <v>30</v>
      </c>
      <c r="G775" s="66">
        <f>SUM(G776:G784)</f>
        <v>37</v>
      </c>
      <c r="H775" s="66">
        <f>SUM(H776:H784)</f>
        <v>67</v>
      </c>
      <c r="I775" s="70" t="s">
        <v>0</v>
      </c>
    </row>
    <row r="776" ht="20" customHeight="1" spans="1:9">
      <c r="A776" s="64" t="s">
        <v>1833</v>
      </c>
      <c r="B776" s="65" t="s">
        <v>0</v>
      </c>
      <c r="C776" s="65" t="s">
        <v>0</v>
      </c>
      <c r="D776" s="65" t="s">
        <v>551</v>
      </c>
      <c r="E776" s="64" t="s">
        <v>554</v>
      </c>
      <c r="F776" s="66">
        <v>30</v>
      </c>
      <c r="G776" s="66">
        <v>0</v>
      </c>
      <c r="H776" s="66">
        <f t="shared" si="11"/>
        <v>30</v>
      </c>
      <c r="I776" s="70" t="s">
        <v>0</v>
      </c>
    </row>
    <row r="777" s="62" customFormat="1" ht="36" hidden="1" customHeight="1" spans="1:9">
      <c r="A777" s="67" t="s">
        <v>1834</v>
      </c>
      <c r="B777" s="68" t="s">
        <v>0</v>
      </c>
      <c r="C777" s="68" t="s">
        <v>0</v>
      </c>
      <c r="D777" s="68" t="s">
        <v>556</v>
      </c>
      <c r="E777" s="67" t="s">
        <v>557</v>
      </c>
      <c r="F777" s="69">
        <v>0</v>
      </c>
      <c r="G777" s="69">
        <v>0</v>
      </c>
      <c r="H777" s="69">
        <f t="shared" si="11"/>
        <v>0</v>
      </c>
      <c r="I777" s="71" t="s">
        <v>0</v>
      </c>
    </row>
    <row r="778" s="62" customFormat="1" ht="36" hidden="1" customHeight="1" spans="1:9">
      <c r="A778" s="67" t="s">
        <v>1835</v>
      </c>
      <c r="B778" s="68" t="s">
        <v>0</v>
      </c>
      <c r="C778" s="68" t="s">
        <v>0</v>
      </c>
      <c r="D778" s="68" t="s">
        <v>559</v>
      </c>
      <c r="E778" s="67" t="s">
        <v>560</v>
      </c>
      <c r="F778" s="69">
        <v>0</v>
      </c>
      <c r="G778" s="69">
        <v>0</v>
      </c>
      <c r="H778" s="69">
        <f t="shared" si="11"/>
        <v>0</v>
      </c>
      <c r="I778" s="71" t="s">
        <v>0</v>
      </c>
    </row>
    <row r="779" s="62" customFormat="1" ht="36" hidden="1" customHeight="1" spans="1:9">
      <c r="A779" s="67" t="s">
        <v>1836</v>
      </c>
      <c r="B779" s="68" t="s">
        <v>0</v>
      </c>
      <c r="C779" s="68" t="s">
        <v>0</v>
      </c>
      <c r="D779" s="68" t="s">
        <v>562</v>
      </c>
      <c r="E779" s="67" t="s">
        <v>1837</v>
      </c>
      <c r="F779" s="69">
        <v>0</v>
      </c>
      <c r="G779" s="69">
        <v>0</v>
      </c>
      <c r="H779" s="69">
        <f t="shared" ref="H779:H842" si="12">SUM(F779:G779)</f>
        <v>0</v>
      </c>
      <c r="I779" s="71" t="s">
        <v>0</v>
      </c>
    </row>
    <row r="780" s="62" customFormat="1" ht="36" hidden="1" customHeight="1" spans="1:9">
      <c r="A780" s="67" t="s">
        <v>1838</v>
      </c>
      <c r="B780" s="68" t="s">
        <v>0</v>
      </c>
      <c r="C780" s="68" t="s">
        <v>0</v>
      </c>
      <c r="D780" s="68" t="s">
        <v>565</v>
      </c>
      <c r="E780" s="67" t="s">
        <v>1839</v>
      </c>
      <c r="F780" s="69">
        <v>0</v>
      </c>
      <c r="G780" s="69">
        <v>0</v>
      </c>
      <c r="H780" s="69">
        <f t="shared" si="12"/>
        <v>0</v>
      </c>
      <c r="I780" s="71" t="s">
        <v>0</v>
      </c>
    </row>
    <row r="781" s="62" customFormat="1" ht="36" hidden="1" customHeight="1" spans="1:9">
      <c r="A781" s="67" t="s">
        <v>1840</v>
      </c>
      <c r="B781" s="68" t="s">
        <v>0</v>
      </c>
      <c r="C781" s="68" t="s">
        <v>0</v>
      </c>
      <c r="D781" s="68" t="s">
        <v>568</v>
      </c>
      <c r="E781" s="67" t="s">
        <v>1841</v>
      </c>
      <c r="F781" s="69">
        <v>0</v>
      </c>
      <c r="G781" s="69">
        <v>0</v>
      </c>
      <c r="H781" s="69">
        <f t="shared" si="12"/>
        <v>0</v>
      </c>
      <c r="I781" s="71" t="s">
        <v>0</v>
      </c>
    </row>
    <row r="782" s="62" customFormat="1" ht="36" hidden="1" customHeight="1" spans="1:9">
      <c r="A782" s="67" t="s">
        <v>1842</v>
      </c>
      <c r="B782" s="68" t="s">
        <v>0</v>
      </c>
      <c r="C782" s="68" t="s">
        <v>0</v>
      </c>
      <c r="D782" s="68" t="s">
        <v>571</v>
      </c>
      <c r="E782" s="67" t="s">
        <v>1843</v>
      </c>
      <c r="F782" s="69">
        <v>0</v>
      </c>
      <c r="G782" s="69">
        <v>0</v>
      </c>
      <c r="H782" s="69">
        <f t="shared" si="12"/>
        <v>0</v>
      </c>
      <c r="I782" s="71" t="s">
        <v>0</v>
      </c>
    </row>
    <row r="783" s="62" customFormat="1" ht="36" hidden="1" customHeight="1" spans="1:9">
      <c r="A783" s="67" t="s">
        <v>1844</v>
      </c>
      <c r="B783" s="68" t="s">
        <v>0</v>
      </c>
      <c r="C783" s="68" t="s">
        <v>0</v>
      </c>
      <c r="D783" s="68" t="s">
        <v>574</v>
      </c>
      <c r="E783" s="67" t="s">
        <v>1845</v>
      </c>
      <c r="F783" s="69">
        <v>0</v>
      </c>
      <c r="G783" s="69">
        <v>0</v>
      </c>
      <c r="H783" s="69">
        <f t="shared" si="12"/>
        <v>0</v>
      </c>
      <c r="I783" s="71" t="s">
        <v>0</v>
      </c>
    </row>
    <row r="784" ht="20" customHeight="1" spans="1:9">
      <c r="A784" s="64" t="s">
        <v>1846</v>
      </c>
      <c r="B784" s="65" t="s">
        <v>0</v>
      </c>
      <c r="C784" s="65" t="s">
        <v>0</v>
      </c>
      <c r="D784" s="65" t="s">
        <v>583</v>
      </c>
      <c r="E784" s="64" t="s">
        <v>1847</v>
      </c>
      <c r="F784" s="66">
        <v>0</v>
      </c>
      <c r="G784" s="66">
        <v>37</v>
      </c>
      <c r="H784" s="66">
        <f t="shared" si="12"/>
        <v>37</v>
      </c>
      <c r="I784" s="70" t="s">
        <v>0</v>
      </c>
    </row>
    <row r="785" s="44" customFormat="1" ht="20" customHeight="1" spans="1:9">
      <c r="A785" s="75" t="s">
        <v>1848</v>
      </c>
      <c r="B785" s="76" t="s">
        <v>1829</v>
      </c>
      <c r="C785" s="76" t="s">
        <v>556</v>
      </c>
      <c r="D785" s="76" t="s">
        <v>0</v>
      </c>
      <c r="E785" s="75" t="s">
        <v>1849</v>
      </c>
      <c r="F785" s="27">
        <f>SUM(F786:F788)</f>
        <v>157</v>
      </c>
      <c r="G785" s="27">
        <f>SUM(G786:G788)</f>
        <v>-157</v>
      </c>
      <c r="H785" s="27">
        <f>SUM(H786:H788)</f>
        <v>0</v>
      </c>
      <c r="I785" s="77" t="s">
        <v>0</v>
      </c>
    </row>
    <row r="786" s="62" customFormat="1" ht="36" hidden="1" customHeight="1" spans="1:9">
      <c r="A786" s="67" t="s">
        <v>1850</v>
      </c>
      <c r="B786" s="68" t="s">
        <v>0</v>
      </c>
      <c r="C786" s="68" t="s">
        <v>0</v>
      </c>
      <c r="D786" s="68" t="s">
        <v>559</v>
      </c>
      <c r="E786" s="67" t="s">
        <v>1851</v>
      </c>
      <c r="F786" s="69">
        <v>0</v>
      </c>
      <c r="G786" s="69">
        <v>0</v>
      </c>
      <c r="H786" s="69">
        <f t="shared" si="12"/>
        <v>0</v>
      </c>
      <c r="I786" s="71" t="s">
        <v>0</v>
      </c>
    </row>
    <row r="787" s="62" customFormat="1" ht="36" hidden="1" customHeight="1" spans="1:9">
      <c r="A787" s="67" t="s">
        <v>1852</v>
      </c>
      <c r="B787" s="68" t="s">
        <v>0</v>
      </c>
      <c r="C787" s="68" t="s">
        <v>0</v>
      </c>
      <c r="D787" s="68" t="s">
        <v>562</v>
      </c>
      <c r="E787" s="67" t="s">
        <v>1853</v>
      </c>
      <c r="F787" s="69">
        <v>0</v>
      </c>
      <c r="G787" s="69">
        <v>0</v>
      </c>
      <c r="H787" s="69">
        <f t="shared" si="12"/>
        <v>0</v>
      </c>
      <c r="I787" s="71" t="s">
        <v>0</v>
      </c>
    </row>
    <row r="788" s="44" customFormat="1" ht="20" customHeight="1" spans="1:9">
      <c r="A788" s="75" t="s">
        <v>1854</v>
      </c>
      <c r="B788" s="76" t="s">
        <v>0</v>
      </c>
      <c r="C788" s="76" t="s">
        <v>0</v>
      </c>
      <c r="D788" s="76" t="s">
        <v>583</v>
      </c>
      <c r="E788" s="75" t="s">
        <v>1855</v>
      </c>
      <c r="F788" s="27">
        <v>157</v>
      </c>
      <c r="G788" s="27">
        <v>-157</v>
      </c>
      <c r="H788" s="27">
        <f t="shared" si="12"/>
        <v>0</v>
      </c>
      <c r="I788" s="77" t="s">
        <v>0</v>
      </c>
    </row>
    <row r="789" ht="20" customHeight="1" spans="1:9">
      <c r="A789" s="64" t="s">
        <v>1856</v>
      </c>
      <c r="B789" s="65" t="s">
        <v>1829</v>
      </c>
      <c r="C789" s="65" t="s">
        <v>559</v>
      </c>
      <c r="D789" s="65" t="s">
        <v>0</v>
      </c>
      <c r="E789" s="64" t="s">
        <v>1857</v>
      </c>
      <c r="F789" s="66">
        <f>SUM(F790:F797)</f>
        <v>48</v>
      </c>
      <c r="G789" s="66">
        <f>SUM(G790:G797)</f>
        <v>156</v>
      </c>
      <c r="H789" s="66">
        <f>SUM(H790:H797)</f>
        <v>204</v>
      </c>
      <c r="I789" s="70" t="s">
        <v>0</v>
      </c>
    </row>
    <row r="790" s="62" customFormat="1" ht="36" hidden="1" customHeight="1" spans="1:9">
      <c r="A790" s="67" t="s">
        <v>1858</v>
      </c>
      <c r="B790" s="68" t="s">
        <v>0</v>
      </c>
      <c r="C790" s="68" t="s">
        <v>0</v>
      </c>
      <c r="D790" s="68" t="s">
        <v>551</v>
      </c>
      <c r="E790" s="67" t="s">
        <v>1859</v>
      </c>
      <c r="F790" s="69">
        <v>0</v>
      </c>
      <c r="G790" s="69">
        <v>0</v>
      </c>
      <c r="H790" s="69">
        <f t="shared" si="12"/>
        <v>0</v>
      </c>
      <c r="I790" s="71" t="s">
        <v>0</v>
      </c>
    </row>
    <row r="791" ht="20" customHeight="1" spans="1:9">
      <c r="A791" s="64" t="s">
        <v>1860</v>
      </c>
      <c r="B791" s="65" t="s">
        <v>0</v>
      </c>
      <c r="C791" s="65" t="s">
        <v>0</v>
      </c>
      <c r="D791" s="65" t="s">
        <v>556</v>
      </c>
      <c r="E791" s="64" t="s">
        <v>1861</v>
      </c>
      <c r="F791" s="66">
        <v>48</v>
      </c>
      <c r="G791" s="66">
        <v>156</v>
      </c>
      <c r="H791" s="66">
        <f t="shared" si="12"/>
        <v>204</v>
      </c>
      <c r="I791" s="70" t="s">
        <v>0</v>
      </c>
    </row>
    <row r="792" s="62" customFormat="1" ht="36" hidden="1" customHeight="1" spans="1:9">
      <c r="A792" s="67" t="s">
        <v>1862</v>
      </c>
      <c r="B792" s="68" t="s">
        <v>0</v>
      </c>
      <c r="C792" s="68" t="s">
        <v>0</v>
      </c>
      <c r="D792" s="68" t="s">
        <v>559</v>
      </c>
      <c r="E792" s="67" t="s">
        <v>1863</v>
      </c>
      <c r="F792" s="69">
        <v>0</v>
      </c>
      <c r="G792" s="69">
        <v>0</v>
      </c>
      <c r="H792" s="69">
        <f t="shared" si="12"/>
        <v>0</v>
      </c>
      <c r="I792" s="71" t="s">
        <v>0</v>
      </c>
    </row>
    <row r="793" s="62" customFormat="1" ht="36" hidden="1" customHeight="1" spans="1:9">
      <c r="A793" s="67" t="s">
        <v>1864</v>
      </c>
      <c r="B793" s="68" t="s">
        <v>0</v>
      </c>
      <c r="C793" s="68" t="s">
        <v>0</v>
      </c>
      <c r="D793" s="68" t="s">
        <v>562</v>
      </c>
      <c r="E793" s="67" t="s">
        <v>1865</v>
      </c>
      <c r="F793" s="69">
        <v>0</v>
      </c>
      <c r="G793" s="69">
        <v>0</v>
      </c>
      <c r="H793" s="69">
        <f t="shared" si="12"/>
        <v>0</v>
      </c>
      <c r="I793" s="71" t="s">
        <v>0</v>
      </c>
    </row>
    <row r="794" s="62" customFormat="1" ht="36" hidden="1" customHeight="1" spans="1:9">
      <c r="A794" s="67" t="s">
        <v>1866</v>
      </c>
      <c r="B794" s="68" t="s">
        <v>0</v>
      </c>
      <c r="C794" s="68" t="s">
        <v>0</v>
      </c>
      <c r="D794" s="68" t="s">
        <v>565</v>
      </c>
      <c r="E794" s="67" t="s">
        <v>1867</v>
      </c>
      <c r="F794" s="69">
        <v>0</v>
      </c>
      <c r="G794" s="69">
        <v>0</v>
      </c>
      <c r="H794" s="69">
        <f t="shared" si="12"/>
        <v>0</v>
      </c>
      <c r="I794" s="71" t="s">
        <v>0</v>
      </c>
    </row>
    <row r="795" s="62" customFormat="1" ht="36" hidden="1" customHeight="1" spans="1:9">
      <c r="A795" s="67" t="s">
        <v>1868</v>
      </c>
      <c r="B795" s="68" t="s">
        <v>0</v>
      </c>
      <c r="C795" s="68" t="s">
        <v>0</v>
      </c>
      <c r="D795" s="68" t="s">
        <v>568</v>
      </c>
      <c r="E795" s="67" t="s">
        <v>1869</v>
      </c>
      <c r="F795" s="69">
        <v>0</v>
      </c>
      <c r="G795" s="69">
        <v>0</v>
      </c>
      <c r="H795" s="69">
        <f t="shared" si="12"/>
        <v>0</v>
      </c>
      <c r="I795" s="71" t="s">
        <v>0</v>
      </c>
    </row>
    <row r="796" s="62" customFormat="1" ht="36" hidden="1" customHeight="1" spans="1:9">
      <c r="A796" s="67" t="s">
        <v>1870</v>
      </c>
      <c r="B796" s="68" t="s">
        <v>0</v>
      </c>
      <c r="C796" s="68" t="s">
        <v>0</v>
      </c>
      <c r="D796" s="68" t="s">
        <v>571</v>
      </c>
      <c r="E796" s="67" t="s">
        <v>1871</v>
      </c>
      <c r="F796" s="69">
        <v>0</v>
      </c>
      <c r="G796" s="69">
        <v>0</v>
      </c>
      <c r="H796" s="69">
        <f t="shared" si="12"/>
        <v>0</v>
      </c>
      <c r="I796" s="71" t="s">
        <v>0</v>
      </c>
    </row>
    <row r="797" s="62" customFormat="1" ht="36" hidden="1" customHeight="1" spans="1:9">
      <c r="A797" s="67" t="s">
        <v>1872</v>
      </c>
      <c r="B797" s="68" t="s">
        <v>0</v>
      </c>
      <c r="C797" s="68" t="s">
        <v>0</v>
      </c>
      <c r="D797" s="68" t="s">
        <v>583</v>
      </c>
      <c r="E797" s="67" t="s">
        <v>1873</v>
      </c>
      <c r="F797" s="69">
        <v>0</v>
      </c>
      <c r="G797" s="69">
        <v>0</v>
      </c>
      <c r="H797" s="69">
        <f t="shared" si="12"/>
        <v>0</v>
      </c>
      <c r="I797" s="71" t="s">
        <v>0</v>
      </c>
    </row>
    <row r="798" ht="20" customHeight="1" spans="1:9">
      <c r="A798" s="64" t="s">
        <v>1874</v>
      </c>
      <c r="B798" s="65" t="s">
        <v>1829</v>
      </c>
      <c r="C798" s="65" t="s">
        <v>562</v>
      </c>
      <c r="D798" s="65" t="s">
        <v>0</v>
      </c>
      <c r="E798" s="64" t="s">
        <v>1875</v>
      </c>
      <c r="F798" s="66">
        <f>SUM(F799:F804)</f>
        <v>0</v>
      </c>
      <c r="G798" s="66">
        <f>SUM(G799:G804)</f>
        <v>1170</v>
      </c>
      <c r="H798" s="66">
        <f>SUM(H799:H804)</f>
        <v>1170</v>
      </c>
      <c r="I798" s="70" t="s">
        <v>0</v>
      </c>
    </row>
    <row r="799" ht="20" customHeight="1" spans="1:9">
      <c r="A799" s="64" t="s">
        <v>1876</v>
      </c>
      <c r="B799" s="65" t="s">
        <v>0</v>
      </c>
      <c r="C799" s="65" t="s">
        <v>0</v>
      </c>
      <c r="D799" s="65" t="s">
        <v>551</v>
      </c>
      <c r="E799" s="64" t="s">
        <v>1877</v>
      </c>
      <c r="F799" s="66">
        <v>0</v>
      </c>
      <c r="G799" s="66">
        <v>1111</v>
      </c>
      <c r="H799" s="66">
        <f t="shared" si="12"/>
        <v>1111</v>
      </c>
      <c r="I799" s="70" t="s">
        <v>0</v>
      </c>
    </row>
    <row r="800" ht="20" customHeight="1" spans="1:9">
      <c r="A800" s="64" t="s">
        <v>1878</v>
      </c>
      <c r="B800" s="65" t="s">
        <v>0</v>
      </c>
      <c r="C800" s="65" t="s">
        <v>0</v>
      </c>
      <c r="D800" s="65" t="s">
        <v>556</v>
      </c>
      <c r="E800" s="64" t="s">
        <v>1879</v>
      </c>
      <c r="F800" s="66">
        <v>0</v>
      </c>
      <c r="G800" s="66">
        <v>59</v>
      </c>
      <c r="H800" s="66">
        <f t="shared" si="12"/>
        <v>59</v>
      </c>
      <c r="I800" s="70" t="s">
        <v>0</v>
      </c>
    </row>
    <row r="801" s="62" customFormat="1" ht="36" hidden="1" customHeight="1" spans="1:9">
      <c r="A801" s="67" t="s">
        <v>1880</v>
      </c>
      <c r="B801" s="68" t="s">
        <v>0</v>
      </c>
      <c r="C801" s="68" t="s">
        <v>0</v>
      </c>
      <c r="D801" s="68" t="s">
        <v>562</v>
      </c>
      <c r="E801" s="67" t="s">
        <v>1881</v>
      </c>
      <c r="F801" s="69">
        <v>0</v>
      </c>
      <c r="G801" s="69">
        <v>0</v>
      </c>
      <c r="H801" s="69">
        <f t="shared" si="12"/>
        <v>0</v>
      </c>
      <c r="I801" s="71" t="s">
        <v>0</v>
      </c>
    </row>
    <row r="802" s="62" customFormat="1" ht="36" hidden="1" customHeight="1" spans="1:9">
      <c r="A802" s="67" t="s">
        <v>1882</v>
      </c>
      <c r="B802" s="68" t="s">
        <v>0</v>
      </c>
      <c r="C802" s="68" t="s">
        <v>0</v>
      </c>
      <c r="D802" s="68" t="s">
        <v>565</v>
      </c>
      <c r="E802" s="67" t="s">
        <v>1883</v>
      </c>
      <c r="F802" s="69">
        <v>0</v>
      </c>
      <c r="G802" s="69">
        <v>0</v>
      </c>
      <c r="H802" s="69">
        <f t="shared" si="12"/>
        <v>0</v>
      </c>
      <c r="I802" s="71" t="s">
        <v>0</v>
      </c>
    </row>
    <row r="803" s="62" customFormat="1" ht="36" hidden="1" customHeight="1" spans="1:9">
      <c r="A803" s="67" t="s">
        <v>1884</v>
      </c>
      <c r="B803" s="68" t="s">
        <v>0</v>
      </c>
      <c r="C803" s="68" t="s">
        <v>0</v>
      </c>
      <c r="D803" s="68" t="s">
        <v>568</v>
      </c>
      <c r="E803" s="67" t="s">
        <v>1885</v>
      </c>
      <c r="F803" s="69">
        <v>0</v>
      </c>
      <c r="G803" s="69">
        <v>0</v>
      </c>
      <c r="H803" s="69">
        <f t="shared" si="12"/>
        <v>0</v>
      </c>
      <c r="I803" s="71" t="s">
        <v>0</v>
      </c>
    </row>
    <row r="804" s="62" customFormat="1" ht="36" hidden="1" customHeight="1" spans="1:9">
      <c r="A804" s="67" t="s">
        <v>1886</v>
      </c>
      <c r="B804" s="68" t="s">
        <v>0</v>
      </c>
      <c r="C804" s="68" t="s">
        <v>0</v>
      </c>
      <c r="D804" s="68" t="s">
        <v>583</v>
      </c>
      <c r="E804" s="67" t="s">
        <v>1887</v>
      </c>
      <c r="F804" s="69">
        <v>0</v>
      </c>
      <c r="G804" s="69">
        <v>0</v>
      </c>
      <c r="H804" s="69">
        <f t="shared" si="12"/>
        <v>0</v>
      </c>
      <c r="I804" s="71" t="s">
        <v>0</v>
      </c>
    </row>
    <row r="805" ht="20" customHeight="1" spans="1:9">
      <c r="A805" s="64" t="s">
        <v>1888</v>
      </c>
      <c r="B805" s="65" t="s">
        <v>1829</v>
      </c>
      <c r="C805" s="65" t="s">
        <v>565</v>
      </c>
      <c r="D805" s="65" t="s">
        <v>0</v>
      </c>
      <c r="E805" s="64" t="s">
        <v>1889</v>
      </c>
      <c r="F805" s="66">
        <f>SUM(F806:F811)</f>
        <v>2393</v>
      </c>
      <c r="G805" s="66">
        <f>SUM(G806:G811)</f>
        <v>-2267</v>
      </c>
      <c r="H805" s="66">
        <f>SUM(H806:H811)</f>
        <v>126</v>
      </c>
      <c r="I805" s="70" t="s">
        <v>0</v>
      </c>
    </row>
    <row r="806" ht="20" customHeight="1" spans="1:9">
      <c r="A806" s="64" t="s">
        <v>1890</v>
      </c>
      <c r="B806" s="65" t="s">
        <v>0</v>
      </c>
      <c r="C806" s="65" t="s">
        <v>0</v>
      </c>
      <c r="D806" s="65" t="s">
        <v>551</v>
      </c>
      <c r="E806" s="64" t="s">
        <v>1891</v>
      </c>
      <c r="F806" s="66">
        <v>2281</v>
      </c>
      <c r="G806" s="66">
        <v>-2227</v>
      </c>
      <c r="H806" s="66">
        <f t="shared" si="12"/>
        <v>54</v>
      </c>
      <c r="I806" s="70" t="s">
        <v>0</v>
      </c>
    </row>
    <row r="807" ht="20" customHeight="1" spans="1:9">
      <c r="A807" s="64" t="s">
        <v>1892</v>
      </c>
      <c r="B807" s="65" t="s">
        <v>0</v>
      </c>
      <c r="C807" s="65" t="s">
        <v>0</v>
      </c>
      <c r="D807" s="65" t="s">
        <v>556</v>
      </c>
      <c r="E807" s="64" t="s">
        <v>1893</v>
      </c>
      <c r="F807" s="66">
        <v>112</v>
      </c>
      <c r="G807" s="66">
        <v>-40</v>
      </c>
      <c r="H807" s="66">
        <f t="shared" si="12"/>
        <v>72</v>
      </c>
      <c r="I807" s="70" t="s">
        <v>0</v>
      </c>
    </row>
    <row r="808" s="62" customFormat="1" ht="36" hidden="1" customHeight="1" spans="1:9">
      <c r="A808" s="67" t="s">
        <v>1894</v>
      </c>
      <c r="B808" s="68" t="s">
        <v>0</v>
      </c>
      <c r="C808" s="68" t="s">
        <v>0</v>
      </c>
      <c r="D808" s="68" t="s">
        <v>559</v>
      </c>
      <c r="E808" s="67" t="s">
        <v>1895</v>
      </c>
      <c r="F808" s="69">
        <v>0</v>
      </c>
      <c r="G808" s="69">
        <v>0</v>
      </c>
      <c r="H808" s="69">
        <f t="shared" si="12"/>
        <v>0</v>
      </c>
      <c r="I808" s="71" t="s">
        <v>0</v>
      </c>
    </row>
    <row r="809" s="62" customFormat="1" ht="36" hidden="1" customHeight="1" spans="1:9">
      <c r="A809" s="67" t="s">
        <v>1896</v>
      </c>
      <c r="B809" s="68" t="s">
        <v>0</v>
      </c>
      <c r="C809" s="68" t="s">
        <v>0</v>
      </c>
      <c r="D809" s="68" t="s">
        <v>568</v>
      </c>
      <c r="E809" s="67" t="s">
        <v>1897</v>
      </c>
      <c r="F809" s="69">
        <v>0</v>
      </c>
      <c r="G809" s="69">
        <v>0</v>
      </c>
      <c r="H809" s="69">
        <f t="shared" si="12"/>
        <v>0</v>
      </c>
      <c r="I809" s="71" t="s">
        <v>0</v>
      </c>
    </row>
    <row r="810" s="62" customFormat="1" ht="36" hidden="1" customHeight="1" spans="1:9">
      <c r="A810" s="67" t="s">
        <v>1898</v>
      </c>
      <c r="B810" s="68" t="s">
        <v>0</v>
      </c>
      <c r="C810" s="68" t="s">
        <v>0</v>
      </c>
      <c r="D810" s="68" t="s">
        <v>571</v>
      </c>
      <c r="E810" s="67" t="s">
        <v>1899</v>
      </c>
      <c r="F810" s="69">
        <v>0</v>
      </c>
      <c r="G810" s="69">
        <v>0</v>
      </c>
      <c r="H810" s="69">
        <f t="shared" si="12"/>
        <v>0</v>
      </c>
      <c r="I810" s="71" t="s">
        <v>0</v>
      </c>
    </row>
    <row r="811" s="62" customFormat="1" ht="36" hidden="1" customHeight="1" spans="1:9">
      <c r="A811" s="67" t="s">
        <v>1900</v>
      </c>
      <c r="B811" s="68" t="s">
        <v>0</v>
      </c>
      <c r="C811" s="68" t="s">
        <v>0</v>
      </c>
      <c r="D811" s="68" t="s">
        <v>583</v>
      </c>
      <c r="E811" s="67" t="s">
        <v>1901</v>
      </c>
      <c r="F811" s="69">
        <v>0</v>
      </c>
      <c r="G811" s="69">
        <v>0</v>
      </c>
      <c r="H811" s="69">
        <f t="shared" si="12"/>
        <v>0</v>
      </c>
      <c r="I811" s="71" t="s">
        <v>0</v>
      </c>
    </row>
    <row r="812" ht="20" customHeight="1" spans="1:9">
      <c r="A812" s="64" t="s">
        <v>1902</v>
      </c>
      <c r="B812" s="65" t="s">
        <v>1829</v>
      </c>
      <c r="C812" s="65" t="s">
        <v>571</v>
      </c>
      <c r="D812" s="65" t="s">
        <v>0</v>
      </c>
      <c r="E812" s="64" t="s">
        <v>1903</v>
      </c>
      <c r="F812" s="66">
        <f>SUM(F813:F814)</f>
        <v>60</v>
      </c>
      <c r="G812" s="66">
        <f>SUM(G813:G814)</f>
        <v>0</v>
      </c>
      <c r="H812" s="66">
        <f>SUM(H813:H814)</f>
        <v>60</v>
      </c>
      <c r="I812" s="70" t="s">
        <v>0</v>
      </c>
    </row>
    <row r="813" s="62" customFormat="1" ht="36" hidden="1" customHeight="1" spans="1:9">
      <c r="A813" s="67" t="s">
        <v>1904</v>
      </c>
      <c r="B813" s="68" t="s">
        <v>0</v>
      </c>
      <c r="C813" s="68" t="s">
        <v>0</v>
      </c>
      <c r="D813" s="68" t="s">
        <v>562</v>
      </c>
      <c r="E813" s="67" t="s">
        <v>1905</v>
      </c>
      <c r="F813" s="69">
        <v>0</v>
      </c>
      <c r="G813" s="69">
        <v>0</v>
      </c>
      <c r="H813" s="69">
        <f t="shared" si="12"/>
        <v>0</v>
      </c>
      <c r="I813" s="71" t="s">
        <v>0</v>
      </c>
    </row>
    <row r="814" ht="20" customHeight="1" spans="1:9">
      <c r="A814" s="64" t="s">
        <v>1906</v>
      </c>
      <c r="B814" s="65" t="s">
        <v>0</v>
      </c>
      <c r="C814" s="65" t="s">
        <v>0</v>
      </c>
      <c r="D814" s="65" t="s">
        <v>583</v>
      </c>
      <c r="E814" s="64" t="s">
        <v>1907</v>
      </c>
      <c r="F814" s="66">
        <v>60</v>
      </c>
      <c r="G814" s="66">
        <v>0</v>
      </c>
      <c r="H814" s="66">
        <f t="shared" si="12"/>
        <v>60</v>
      </c>
      <c r="I814" s="70" t="s">
        <v>0</v>
      </c>
    </row>
    <row r="815" s="62" customFormat="1" ht="36" hidden="1" customHeight="1" spans="1:9">
      <c r="A815" s="67" t="s">
        <v>1908</v>
      </c>
      <c r="B815" s="68" t="s">
        <v>1829</v>
      </c>
      <c r="C815" s="68" t="s">
        <v>574</v>
      </c>
      <c r="D815" s="68" t="s">
        <v>0</v>
      </c>
      <c r="E815" s="67" t="s">
        <v>1909</v>
      </c>
      <c r="F815" s="69">
        <f>SUM(F816:F817)</f>
        <v>0</v>
      </c>
      <c r="G815" s="69">
        <f>SUM(G816:G817)</f>
        <v>0</v>
      </c>
      <c r="H815" s="69">
        <f>SUM(H816:H817)</f>
        <v>0</v>
      </c>
      <c r="I815" s="71" t="s">
        <v>0</v>
      </c>
    </row>
    <row r="816" s="62" customFormat="1" ht="36" hidden="1" customHeight="1" spans="1:9">
      <c r="A816" s="67" t="s">
        <v>1910</v>
      </c>
      <c r="B816" s="68" t="s">
        <v>0</v>
      </c>
      <c r="C816" s="68" t="s">
        <v>0</v>
      </c>
      <c r="D816" s="68" t="s">
        <v>562</v>
      </c>
      <c r="E816" s="67" t="s">
        <v>1911</v>
      </c>
      <c r="F816" s="69">
        <v>0</v>
      </c>
      <c r="G816" s="69">
        <v>0</v>
      </c>
      <c r="H816" s="69">
        <f t="shared" si="12"/>
        <v>0</v>
      </c>
      <c r="I816" s="71" t="s">
        <v>0</v>
      </c>
    </row>
    <row r="817" s="62" customFormat="1" ht="36" hidden="1" customHeight="1" spans="1:9">
      <c r="A817" s="67" t="s">
        <v>1912</v>
      </c>
      <c r="B817" s="68" t="s">
        <v>0</v>
      </c>
      <c r="C817" s="68" t="s">
        <v>0</v>
      </c>
      <c r="D817" s="68" t="s">
        <v>583</v>
      </c>
      <c r="E817" s="67" t="s">
        <v>1913</v>
      </c>
      <c r="F817" s="69">
        <v>0</v>
      </c>
      <c r="G817" s="69">
        <v>0</v>
      </c>
      <c r="H817" s="69">
        <f t="shared" si="12"/>
        <v>0</v>
      </c>
      <c r="I817" s="71" t="s">
        <v>0</v>
      </c>
    </row>
    <row r="818" s="62" customFormat="1" ht="36" hidden="1" customHeight="1" spans="1:9">
      <c r="A818" s="67" t="s">
        <v>1914</v>
      </c>
      <c r="B818" s="68" t="s">
        <v>1829</v>
      </c>
      <c r="C818" s="68" t="s">
        <v>577</v>
      </c>
      <c r="D818" s="68" t="s">
        <v>0</v>
      </c>
      <c r="E818" s="67" t="s">
        <v>1915</v>
      </c>
      <c r="F818" s="69">
        <f>SUM(F819)</f>
        <v>0</v>
      </c>
      <c r="G818" s="69">
        <f>SUM(G819)</f>
        <v>0</v>
      </c>
      <c r="H818" s="69">
        <f>SUM(H819)</f>
        <v>0</v>
      </c>
      <c r="I818" s="71" t="s">
        <v>0</v>
      </c>
    </row>
    <row r="819" s="62" customFormat="1" ht="36" hidden="1" customHeight="1" spans="1:9">
      <c r="A819" s="67" t="s">
        <v>1916</v>
      </c>
      <c r="B819" s="68" t="s">
        <v>0</v>
      </c>
      <c r="C819" s="68" t="s">
        <v>0</v>
      </c>
      <c r="D819" s="68" t="s">
        <v>551</v>
      </c>
      <c r="E819" s="67" t="s">
        <v>1915</v>
      </c>
      <c r="F819" s="69">
        <v>0</v>
      </c>
      <c r="G819" s="69">
        <v>0</v>
      </c>
      <c r="H819" s="69">
        <f t="shared" si="12"/>
        <v>0</v>
      </c>
      <c r="I819" s="71" t="s">
        <v>0</v>
      </c>
    </row>
    <row r="820" ht="20" customHeight="1" spans="1:9">
      <c r="A820" s="64" t="s">
        <v>1917</v>
      </c>
      <c r="B820" s="65" t="s">
        <v>1829</v>
      </c>
      <c r="C820" s="65" t="s">
        <v>138</v>
      </c>
      <c r="D820" s="65" t="s">
        <v>0</v>
      </c>
      <c r="E820" s="64" t="s">
        <v>1918</v>
      </c>
      <c r="F820" s="66">
        <f>SUM(F821)</f>
        <v>0</v>
      </c>
      <c r="G820" s="66">
        <f>SUM(G821)</f>
        <v>14</v>
      </c>
      <c r="H820" s="66">
        <f>SUM(H821)</f>
        <v>14</v>
      </c>
      <c r="I820" s="70" t="s">
        <v>0</v>
      </c>
    </row>
    <row r="821" ht="20" customHeight="1" spans="1:9">
      <c r="A821" s="64" t="s">
        <v>1919</v>
      </c>
      <c r="B821" s="65" t="s">
        <v>0</v>
      </c>
      <c r="C821" s="65" t="s">
        <v>0</v>
      </c>
      <c r="D821" s="65" t="s">
        <v>551</v>
      </c>
      <c r="E821" s="64" t="s">
        <v>1918</v>
      </c>
      <c r="F821" s="66">
        <v>0</v>
      </c>
      <c r="G821" s="66">
        <v>14</v>
      </c>
      <c r="H821" s="66">
        <f t="shared" si="12"/>
        <v>14</v>
      </c>
      <c r="I821" s="70" t="s">
        <v>0</v>
      </c>
    </row>
    <row r="822" ht="20" customHeight="1" spans="1:9">
      <c r="A822" s="64" t="s">
        <v>1920</v>
      </c>
      <c r="B822" s="65" t="s">
        <v>1829</v>
      </c>
      <c r="C822" s="65" t="s">
        <v>708</v>
      </c>
      <c r="D822" s="65" t="s">
        <v>0</v>
      </c>
      <c r="E822" s="64" t="s">
        <v>1921</v>
      </c>
      <c r="F822" s="66">
        <f>SUM(F823:F827)</f>
        <v>0</v>
      </c>
      <c r="G822" s="66">
        <f>SUM(G823:G827)</f>
        <v>651</v>
      </c>
      <c r="H822" s="66">
        <f>SUM(H823:H827)</f>
        <v>651</v>
      </c>
      <c r="I822" s="70" t="s">
        <v>0</v>
      </c>
    </row>
    <row r="823" s="62" customFormat="1" ht="36" hidden="1" customHeight="1" spans="1:9">
      <c r="A823" s="67" t="s">
        <v>1922</v>
      </c>
      <c r="B823" s="68" t="s">
        <v>0</v>
      </c>
      <c r="C823" s="68" t="s">
        <v>0</v>
      </c>
      <c r="D823" s="68" t="s">
        <v>551</v>
      </c>
      <c r="E823" s="67" t="s">
        <v>1923</v>
      </c>
      <c r="F823" s="69">
        <v>0</v>
      </c>
      <c r="G823" s="69">
        <v>0</v>
      </c>
      <c r="H823" s="69">
        <f t="shared" si="12"/>
        <v>0</v>
      </c>
      <c r="I823" s="71" t="s">
        <v>0</v>
      </c>
    </row>
    <row r="824" s="62" customFormat="1" ht="36" hidden="1" customHeight="1" spans="1:9">
      <c r="A824" s="67" t="s">
        <v>1924</v>
      </c>
      <c r="B824" s="68" t="s">
        <v>0</v>
      </c>
      <c r="C824" s="68" t="s">
        <v>0</v>
      </c>
      <c r="D824" s="68" t="s">
        <v>556</v>
      </c>
      <c r="E824" s="67" t="s">
        <v>1925</v>
      </c>
      <c r="F824" s="69">
        <v>0</v>
      </c>
      <c r="G824" s="69">
        <v>0</v>
      </c>
      <c r="H824" s="69">
        <f t="shared" si="12"/>
        <v>0</v>
      </c>
      <c r="I824" s="71" t="s">
        <v>0</v>
      </c>
    </row>
    <row r="825" s="62" customFormat="1" ht="36" hidden="1" customHeight="1" spans="1:9">
      <c r="A825" s="67" t="s">
        <v>1926</v>
      </c>
      <c r="B825" s="68" t="s">
        <v>0</v>
      </c>
      <c r="C825" s="68" t="s">
        <v>0</v>
      </c>
      <c r="D825" s="68" t="s">
        <v>559</v>
      </c>
      <c r="E825" s="67" t="s">
        <v>1927</v>
      </c>
      <c r="F825" s="69">
        <v>0</v>
      </c>
      <c r="G825" s="69">
        <v>0</v>
      </c>
      <c r="H825" s="69">
        <f t="shared" si="12"/>
        <v>0</v>
      </c>
      <c r="I825" s="71" t="s">
        <v>0</v>
      </c>
    </row>
    <row r="826" s="62" customFormat="1" ht="36" hidden="1" customHeight="1" spans="1:9">
      <c r="A826" s="67" t="s">
        <v>1928</v>
      </c>
      <c r="B826" s="68" t="s">
        <v>0</v>
      </c>
      <c r="C826" s="68" t="s">
        <v>0</v>
      </c>
      <c r="D826" s="68" t="s">
        <v>562</v>
      </c>
      <c r="E826" s="67" t="s">
        <v>1929</v>
      </c>
      <c r="F826" s="69">
        <v>0</v>
      </c>
      <c r="G826" s="69">
        <v>0</v>
      </c>
      <c r="H826" s="69">
        <f t="shared" si="12"/>
        <v>0</v>
      </c>
      <c r="I826" s="71" t="s">
        <v>0</v>
      </c>
    </row>
    <row r="827" ht="20" customHeight="1" spans="1:9">
      <c r="A827" s="64" t="s">
        <v>1930</v>
      </c>
      <c r="B827" s="65" t="s">
        <v>0</v>
      </c>
      <c r="C827" s="65" t="s">
        <v>0</v>
      </c>
      <c r="D827" s="65" t="s">
        <v>583</v>
      </c>
      <c r="E827" s="64" t="s">
        <v>1931</v>
      </c>
      <c r="F827" s="66">
        <v>0</v>
      </c>
      <c r="G827" s="66">
        <v>651</v>
      </c>
      <c r="H827" s="66">
        <f t="shared" si="12"/>
        <v>651</v>
      </c>
      <c r="I827" s="70" t="s">
        <v>0</v>
      </c>
    </row>
    <row r="828" s="62" customFormat="1" ht="36" hidden="1" customHeight="1" spans="1:9">
      <c r="A828" s="67" t="s">
        <v>1932</v>
      </c>
      <c r="B828" s="68" t="s">
        <v>1829</v>
      </c>
      <c r="C828" s="68" t="s">
        <v>711</v>
      </c>
      <c r="D828" s="68" t="s">
        <v>0</v>
      </c>
      <c r="E828" s="67" t="s">
        <v>1933</v>
      </c>
      <c r="F828" s="69">
        <f>SUM(F829)</f>
        <v>0</v>
      </c>
      <c r="G828" s="69">
        <f>SUM(G829)</f>
        <v>0</v>
      </c>
      <c r="H828" s="69">
        <f>SUM(H829)</f>
        <v>0</v>
      </c>
      <c r="I828" s="71" t="s">
        <v>0</v>
      </c>
    </row>
    <row r="829" s="62" customFormat="1" ht="36" hidden="1" customHeight="1" spans="1:9">
      <c r="A829" s="67" t="s">
        <v>1934</v>
      </c>
      <c r="B829" s="68" t="s">
        <v>0</v>
      </c>
      <c r="C829" s="68" t="s">
        <v>0</v>
      </c>
      <c r="D829" s="68" t="s">
        <v>551</v>
      </c>
      <c r="E829" s="67" t="s">
        <v>1933</v>
      </c>
      <c r="F829" s="69">
        <v>0</v>
      </c>
      <c r="G829" s="69">
        <v>0</v>
      </c>
      <c r="H829" s="69">
        <f t="shared" si="12"/>
        <v>0</v>
      </c>
      <c r="I829" s="71" t="s">
        <v>0</v>
      </c>
    </row>
    <row r="830" s="62" customFormat="1" ht="36" hidden="1" customHeight="1" spans="1:9">
      <c r="A830" s="67" t="s">
        <v>1935</v>
      </c>
      <c r="B830" s="68" t="s">
        <v>1829</v>
      </c>
      <c r="C830" s="68" t="s">
        <v>731</v>
      </c>
      <c r="D830" s="68" t="s">
        <v>0</v>
      </c>
      <c r="E830" s="67" t="s">
        <v>1936</v>
      </c>
      <c r="F830" s="69">
        <f>SUM(F831)</f>
        <v>0</v>
      </c>
      <c r="G830" s="69">
        <f>SUM(G831)</f>
        <v>0</v>
      </c>
      <c r="H830" s="69">
        <f>SUM(H831)</f>
        <v>0</v>
      </c>
      <c r="I830" s="71" t="s">
        <v>0</v>
      </c>
    </row>
    <row r="831" s="62" customFormat="1" ht="36" hidden="1" customHeight="1" spans="1:9">
      <c r="A831" s="67" t="s">
        <v>1937</v>
      </c>
      <c r="B831" s="68" t="s">
        <v>0</v>
      </c>
      <c r="C831" s="68" t="s">
        <v>0</v>
      </c>
      <c r="D831" s="68" t="s">
        <v>551</v>
      </c>
      <c r="E831" s="67" t="s">
        <v>1936</v>
      </c>
      <c r="F831" s="69">
        <v>0</v>
      </c>
      <c r="G831" s="69">
        <v>0</v>
      </c>
      <c r="H831" s="69">
        <f t="shared" si="12"/>
        <v>0</v>
      </c>
      <c r="I831" s="71" t="s">
        <v>0</v>
      </c>
    </row>
    <row r="832" s="62" customFormat="1" ht="36" hidden="1" customHeight="1" spans="1:9">
      <c r="A832" s="67" t="s">
        <v>1938</v>
      </c>
      <c r="B832" s="68" t="s">
        <v>1829</v>
      </c>
      <c r="C832" s="68" t="s">
        <v>750</v>
      </c>
      <c r="D832" s="68" t="s">
        <v>0</v>
      </c>
      <c r="E832" s="67" t="s">
        <v>1939</v>
      </c>
      <c r="F832" s="69">
        <f>SUM(F833:F842)</f>
        <v>0</v>
      </c>
      <c r="G832" s="69">
        <f>SUM(G833:G842)</f>
        <v>0</v>
      </c>
      <c r="H832" s="69">
        <f>SUM(H833:H842)</f>
        <v>0</v>
      </c>
      <c r="I832" s="71" t="s">
        <v>0</v>
      </c>
    </row>
    <row r="833" s="62" customFormat="1" ht="36" hidden="1" customHeight="1" spans="1:9">
      <c r="A833" s="67" t="s">
        <v>1940</v>
      </c>
      <c r="B833" s="68" t="s">
        <v>0</v>
      </c>
      <c r="C833" s="68" t="s">
        <v>0</v>
      </c>
      <c r="D833" s="68" t="s">
        <v>551</v>
      </c>
      <c r="E833" s="67" t="s">
        <v>554</v>
      </c>
      <c r="F833" s="69">
        <v>0</v>
      </c>
      <c r="G833" s="69">
        <v>0</v>
      </c>
      <c r="H833" s="69">
        <f t="shared" si="12"/>
        <v>0</v>
      </c>
      <c r="I833" s="71" t="s">
        <v>0</v>
      </c>
    </row>
    <row r="834" s="62" customFormat="1" ht="36" hidden="1" customHeight="1" spans="1:9">
      <c r="A834" s="67" t="s">
        <v>1941</v>
      </c>
      <c r="B834" s="68" t="s">
        <v>0</v>
      </c>
      <c r="C834" s="68" t="s">
        <v>0</v>
      </c>
      <c r="D834" s="68" t="s">
        <v>556</v>
      </c>
      <c r="E834" s="67" t="s">
        <v>557</v>
      </c>
      <c r="F834" s="69">
        <v>0</v>
      </c>
      <c r="G834" s="69">
        <v>0</v>
      </c>
      <c r="H834" s="69">
        <f t="shared" si="12"/>
        <v>0</v>
      </c>
      <c r="I834" s="71" t="s">
        <v>0</v>
      </c>
    </row>
    <row r="835" s="62" customFormat="1" ht="36" hidden="1" customHeight="1" spans="1:9">
      <c r="A835" s="67" t="s">
        <v>1942</v>
      </c>
      <c r="B835" s="68" t="s">
        <v>0</v>
      </c>
      <c r="C835" s="68" t="s">
        <v>0</v>
      </c>
      <c r="D835" s="68" t="s">
        <v>559</v>
      </c>
      <c r="E835" s="67" t="s">
        <v>560</v>
      </c>
      <c r="F835" s="69">
        <v>0</v>
      </c>
      <c r="G835" s="69">
        <v>0</v>
      </c>
      <c r="H835" s="69">
        <f t="shared" si="12"/>
        <v>0</v>
      </c>
      <c r="I835" s="71" t="s">
        <v>0</v>
      </c>
    </row>
    <row r="836" s="62" customFormat="1" ht="36" hidden="1" customHeight="1" spans="1:9">
      <c r="A836" s="67" t="s">
        <v>1943</v>
      </c>
      <c r="B836" s="68" t="s">
        <v>0</v>
      </c>
      <c r="C836" s="68" t="s">
        <v>0</v>
      </c>
      <c r="D836" s="68" t="s">
        <v>568</v>
      </c>
      <c r="E836" s="67" t="s">
        <v>1944</v>
      </c>
      <c r="F836" s="69">
        <v>0</v>
      </c>
      <c r="G836" s="69">
        <v>0</v>
      </c>
      <c r="H836" s="69">
        <f t="shared" si="12"/>
        <v>0</v>
      </c>
      <c r="I836" s="71" t="s">
        <v>0</v>
      </c>
    </row>
    <row r="837" s="62" customFormat="1" ht="36" hidden="1" customHeight="1" spans="1:9">
      <c r="A837" s="67" t="s">
        <v>1945</v>
      </c>
      <c r="B837" s="68" t="s">
        <v>0</v>
      </c>
      <c r="C837" s="68" t="s">
        <v>0</v>
      </c>
      <c r="D837" s="68" t="s">
        <v>571</v>
      </c>
      <c r="E837" s="67" t="s">
        <v>1946</v>
      </c>
      <c r="F837" s="69">
        <v>0</v>
      </c>
      <c r="G837" s="69">
        <v>0</v>
      </c>
      <c r="H837" s="69">
        <f t="shared" si="12"/>
        <v>0</v>
      </c>
      <c r="I837" s="71" t="s">
        <v>0</v>
      </c>
    </row>
    <row r="838" s="62" customFormat="1" ht="36" hidden="1" customHeight="1" spans="1:9">
      <c r="A838" s="67" t="s">
        <v>1947</v>
      </c>
      <c r="B838" s="68" t="s">
        <v>0</v>
      </c>
      <c r="C838" s="68" t="s">
        <v>0</v>
      </c>
      <c r="D838" s="68" t="s">
        <v>574</v>
      </c>
      <c r="E838" s="67" t="s">
        <v>1948</v>
      </c>
      <c r="F838" s="69">
        <v>0</v>
      </c>
      <c r="G838" s="69">
        <v>0</v>
      </c>
      <c r="H838" s="69">
        <f t="shared" si="12"/>
        <v>0</v>
      </c>
      <c r="I838" s="71" t="s">
        <v>0</v>
      </c>
    </row>
    <row r="839" s="62" customFormat="1" ht="36" hidden="1" customHeight="1" spans="1:9">
      <c r="A839" s="67" t="s">
        <v>1949</v>
      </c>
      <c r="B839" s="68" t="s">
        <v>0</v>
      </c>
      <c r="C839" s="68" t="s">
        <v>0</v>
      </c>
      <c r="D839" s="68" t="s">
        <v>708</v>
      </c>
      <c r="E839" s="67" t="s">
        <v>663</v>
      </c>
      <c r="F839" s="69">
        <v>0</v>
      </c>
      <c r="G839" s="69">
        <v>0</v>
      </c>
      <c r="H839" s="69">
        <f t="shared" si="12"/>
        <v>0</v>
      </c>
      <c r="I839" s="71" t="s">
        <v>0</v>
      </c>
    </row>
    <row r="840" s="62" customFormat="1" ht="36" hidden="1" customHeight="1" spans="1:9">
      <c r="A840" s="67" t="s">
        <v>1950</v>
      </c>
      <c r="B840" s="68" t="s">
        <v>0</v>
      </c>
      <c r="C840" s="68" t="s">
        <v>0</v>
      </c>
      <c r="D840" s="68" t="s">
        <v>731</v>
      </c>
      <c r="E840" s="67" t="s">
        <v>1951</v>
      </c>
      <c r="F840" s="69">
        <v>0</v>
      </c>
      <c r="G840" s="69">
        <v>0</v>
      </c>
      <c r="H840" s="69">
        <f t="shared" si="12"/>
        <v>0</v>
      </c>
      <c r="I840" s="71" t="s">
        <v>0</v>
      </c>
    </row>
    <row r="841" s="62" customFormat="1" ht="36" hidden="1" customHeight="1" spans="1:9">
      <c r="A841" s="67" t="s">
        <v>1952</v>
      </c>
      <c r="B841" s="68" t="s">
        <v>0</v>
      </c>
      <c r="C841" s="68" t="s">
        <v>0</v>
      </c>
      <c r="D841" s="68" t="s">
        <v>580</v>
      </c>
      <c r="E841" s="67" t="s">
        <v>581</v>
      </c>
      <c r="F841" s="69">
        <v>0</v>
      </c>
      <c r="G841" s="69">
        <v>0</v>
      </c>
      <c r="H841" s="69">
        <f t="shared" si="12"/>
        <v>0</v>
      </c>
      <c r="I841" s="71" t="s">
        <v>0</v>
      </c>
    </row>
    <row r="842" s="62" customFormat="1" ht="36" hidden="1" customHeight="1" spans="1:9">
      <c r="A842" s="67" t="s">
        <v>1953</v>
      </c>
      <c r="B842" s="68" t="s">
        <v>0</v>
      </c>
      <c r="C842" s="68" t="s">
        <v>0</v>
      </c>
      <c r="D842" s="68" t="s">
        <v>583</v>
      </c>
      <c r="E842" s="67" t="s">
        <v>1954</v>
      </c>
      <c r="F842" s="69">
        <v>0</v>
      </c>
      <c r="G842" s="69">
        <v>0</v>
      </c>
      <c r="H842" s="69">
        <f t="shared" si="12"/>
        <v>0</v>
      </c>
      <c r="I842" s="71" t="s">
        <v>0</v>
      </c>
    </row>
    <row r="843" s="62" customFormat="1" ht="36" hidden="1" customHeight="1" spans="1:9">
      <c r="A843" s="67" t="s">
        <v>1955</v>
      </c>
      <c r="B843" s="68" t="s">
        <v>1829</v>
      </c>
      <c r="C843" s="68" t="s">
        <v>583</v>
      </c>
      <c r="D843" s="68" t="s">
        <v>0</v>
      </c>
      <c r="E843" s="67" t="s">
        <v>1956</v>
      </c>
      <c r="F843" s="69">
        <f>SUM(F844)</f>
        <v>0</v>
      </c>
      <c r="G843" s="69">
        <f>SUM(G844)</f>
        <v>0</v>
      </c>
      <c r="H843" s="69">
        <f>SUM(H844)</f>
        <v>0</v>
      </c>
      <c r="I843" s="71" t="s">
        <v>0</v>
      </c>
    </row>
    <row r="844" s="62" customFormat="1" ht="36" hidden="1" customHeight="1" spans="1:9">
      <c r="A844" s="67" t="s">
        <v>1957</v>
      </c>
      <c r="B844" s="68" t="s">
        <v>0</v>
      </c>
      <c r="C844" s="68" t="s">
        <v>0</v>
      </c>
      <c r="D844" s="68" t="s">
        <v>583</v>
      </c>
      <c r="E844" s="67" t="s">
        <v>1956</v>
      </c>
      <c r="F844" s="69">
        <v>0</v>
      </c>
      <c r="G844" s="69">
        <v>0</v>
      </c>
      <c r="H844" s="69">
        <f t="shared" ref="H843:H906" si="13">SUM(F844:G844)</f>
        <v>0</v>
      </c>
      <c r="I844" s="71" t="s">
        <v>0</v>
      </c>
    </row>
    <row r="845" ht="20" customHeight="1" spans="1:9">
      <c r="A845" s="64" t="s">
        <v>1958</v>
      </c>
      <c r="B845" s="65" t="s">
        <v>1958</v>
      </c>
      <c r="C845" s="65" t="s">
        <v>0</v>
      </c>
      <c r="D845" s="65" t="s">
        <v>0</v>
      </c>
      <c r="E845" s="64" t="s">
        <v>1959</v>
      </c>
      <c r="F845" s="66">
        <f>SUM(F846,F857,F859,F862,F864,F866)</f>
        <v>4054.4</v>
      </c>
      <c r="G845" s="66">
        <f>SUM(G846,G857,G859,G862,G864,G866)</f>
        <v>5941.6</v>
      </c>
      <c r="H845" s="66">
        <f>SUM(H846,H857,H859,H862,H864,H866)</f>
        <v>9996</v>
      </c>
      <c r="I845" s="70" t="s">
        <v>0</v>
      </c>
    </row>
    <row r="846" ht="20" customHeight="1" spans="1:9">
      <c r="A846" s="64" t="s">
        <v>1960</v>
      </c>
      <c r="B846" s="65" t="s">
        <v>1958</v>
      </c>
      <c r="C846" s="65" t="s">
        <v>551</v>
      </c>
      <c r="D846" s="65" t="s">
        <v>0</v>
      </c>
      <c r="E846" s="64" t="s">
        <v>1961</v>
      </c>
      <c r="F846" s="66">
        <f>SUM(F847:F856)</f>
        <v>2501.4</v>
      </c>
      <c r="G846" s="66">
        <f>SUM(G847:G856)</f>
        <v>2317.6</v>
      </c>
      <c r="H846" s="66">
        <f>SUM(H847:H856)</f>
        <v>4819</v>
      </c>
      <c r="I846" s="70" t="s">
        <v>0</v>
      </c>
    </row>
    <row r="847" ht="20" customHeight="1" spans="1:9">
      <c r="A847" s="64" t="s">
        <v>1962</v>
      </c>
      <c r="B847" s="65" t="s">
        <v>0</v>
      </c>
      <c r="C847" s="65" t="s">
        <v>0</v>
      </c>
      <c r="D847" s="65" t="s">
        <v>551</v>
      </c>
      <c r="E847" s="64" t="s">
        <v>554</v>
      </c>
      <c r="F847" s="66">
        <v>2308</v>
      </c>
      <c r="G847" s="66">
        <v>80</v>
      </c>
      <c r="H847" s="66">
        <f t="shared" si="13"/>
        <v>2388</v>
      </c>
      <c r="I847" s="70" t="s">
        <v>0</v>
      </c>
    </row>
    <row r="848" s="62" customFormat="1" ht="36" hidden="1" customHeight="1" spans="1:9">
      <c r="A848" s="67" t="s">
        <v>1963</v>
      </c>
      <c r="B848" s="68" t="s">
        <v>0</v>
      </c>
      <c r="C848" s="68" t="s">
        <v>0</v>
      </c>
      <c r="D848" s="68" t="s">
        <v>556</v>
      </c>
      <c r="E848" s="67" t="s">
        <v>557</v>
      </c>
      <c r="F848" s="69">
        <v>0</v>
      </c>
      <c r="G848" s="69">
        <v>0</v>
      </c>
      <c r="H848" s="69">
        <f t="shared" si="13"/>
        <v>0</v>
      </c>
      <c r="I848" s="71" t="s">
        <v>0</v>
      </c>
    </row>
    <row r="849" s="62" customFormat="1" ht="36" hidden="1" customHeight="1" spans="1:9">
      <c r="A849" s="67" t="s">
        <v>1964</v>
      </c>
      <c r="B849" s="68" t="s">
        <v>0</v>
      </c>
      <c r="C849" s="68" t="s">
        <v>0</v>
      </c>
      <c r="D849" s="68" t="s">
        <v>559</v>
      </c>
      <c r="E849" s="67" t="s">
        <v>560</v>
      </c>
      <c r="F849" s="69">
        <v>0</v>
      </c>
      <c r="G849" s="69">
        <v>0</v>
      </c>
      <c r="H849" s="69">
        <f t="shared" si="13"/>
        <v>0</v>
      </c>
      <c r="I849" s="71" t="s">
        <v>0</v>
      </c>
    </row>
    <row r="850" s="62" customFormat="1" ht="36" hidden="1" customHeight="1" spans="1:9">
      <c r="A850" s="67" t="s">
        <v>1965</v>
      </c>
      <c r="B850" s="68" t="s">
        <v>0</v>
      </c>
      <c r="C850" s="68" t="s">
        <v>0</v>
      </c>
      <c r="D850" s="68" t="s">
        <v>562</v>
      </c>
      <c r="E850" s="67" t="s">
        <v>1966</v>
      </c>
      <c r="F850" s="69">
        <v>0</v>
      </c>
      <c r="G850" s="69">
        <v>0</v>
      </c>
      <c r="H850" s="69">
        <f t="shared" si="13"/>
        <v>0</v>
      </c>
      <c r="I850" s="71" t="s">
        <v>0</v>
      </c>
    </row>
    <row r="851" s="62" customFormat="1" ht="36" hidden="1" customHeight="1" spans="1:9">
      <c r="A851" s="67" t="s">
        <v>1967</v>
      </c>
      <c r="B851" s="68" t="s">
        <v>0</v>
      </c>
      <c r="C851" s="68" t="s">
        <v>0</v>
      </c>
      <c r="D851" s="68" t="s">
        <v>565</v>
      </c>
      <c r="E851" s="67" t="s">
        <v>1968</v>
      </c>
      <c r="F851" s="69">
        <v>0</v>
      </c>
      <c r="G851" s="69">
        <v>0</v>
      </c>
      <c r="H851" s="69">
        <f t="shared" si="13"/>
        <v>0</v>
      </c>
      <c r="I851" s="71" t="s">
        <v>0</v>
      </c>
    </row>
    <row r="852" s="62" customFormat="1" ht="36" hidden="1" customHeight="1" spans="1:9">
      <c r="A852" s="67" t="s">
        <v>1969</v>
      </c>
      <c r="B852" s="68" t="s">
        <v>0</v>
      </c>
      <c r="C852" s="68" t="s">
        <v>0</v>
      </c>
      <c r="D852" s="68" t="s">
        <v>568</v>
      </c>
      <c r="E852" s="67" t="s">
        <v>1970</v>
      </c>
      <c r="F852" s="69">
        <v>0</v>
      </c>
      <c r="G852" s="69">
        <v>0</v>
      </c>
      <c r="H852" s="69">
        <f t="shared" si="13"/>
        <v>0</v>
      </c>
      <c r="I852" s="71" t="s">
        <v>0</v>
      </c>
    </row>
    <row r="853" s="62" customFormat="1" ht="36" hidden="1" customHeight="1" spans="1:9">
      <c r="A853" s="67" t="s">
        <v>1971</v>
      </c>
      <c r="B853" s="68" t="s">
        <v>0</v>
      </c>
      <c r="C853" s="68" t="s">
        <v>0</v>
      </c>
      <c r="D853" s="68" t="s">
        <v>571</v>
      </c>
      <c r="E853" s="67" t="s">
        <v>1972</v>
      </c>
      <c r="F853" s="69">
        <v>0</v>
      </c>
      <c r="G853" s="69">
        <v>0</v>
      </c>
      <c r="H853" s="69">
        <f t="shared" si="13"/>
        <v>0</v>
      </c>
      <c r="I853" s="71" t="s">
        <v>0</v>
      </c>
    </row>
    <row r="854" s="62" customFormat="1" ht="36" hidden="1" customHeight="1" spans="1:9">
      <c r="A854" s="67" t="s">
        <v>1973</v>
      </c>
      <c r="B854" s="68" t="s">
        <v>0</v>
      </c>
      <c r="C854" s="68" t="s">
        <v>0</v>
      </c>
      <c r="D854" s="68" t="s">
        <v>577</v>
      </c>
      <c r="E854" s="67" t="s">
        <v>1974</v>
      </c>
      <c r="F854" s="69">
        <v>0</v>
      </c>
      <c r="G854" s="69">
        <v>0</v>
      </c>
      <c r="H854" s="69">
        <f t="shared" si="13"/>
        <v>0</v>
      </c>
      <c r="I854" s="71" t="s">
        <v>0</v>
      </c>
    </row>
    <row r="855" s="62" customFormat="1" ht="36" hidden="1" customHeight="1" spans="1:9">
      <c r="A855" s="67" t="s">
        <v>1975</v>
      </c>
      <c r="B855" s="68" t="s">
        <v>0</v>
      </c>
      <c r="C855" s="68" t="s">
        <v>0</v>
      </c>
      <c r="D855" s="68" t="s">
        <v>138</v>
      </c>
      <c r="E855" s="67" t="s">
        <v>1976</v>
      </c>
      <c r="F855" s="69">
        <v>0</v>
      </c>
      <c r="G855" s="69">
        <v>0</v>
      </c>
      <c r="H855" s="69">
        <f t="shared" si="13"/>
        <v>0</v>
      </c>
      <c r="I855" s="71" t="s">
        <v>0</v>
      </c>
    </row>
    <row r="856" ht="20" customHeight="1" spans="1:9">
      <c r="A856" s="64" t="s">
        <v>1977</v>
      </c>
      <c r="B856" s="65" t="s">
        <v>0</v>
      </c>
      <c r="C856" s="65" t="s">
        <v>0</v>
      </c>
      <c r="D856" s="65" t="s">
        <v>583</v>
      </c>
      <c r="E856" s="64" t="s">
        <v>1978</v>
      </c>
      <c r="F856" s="66">
        <v>193.4</v>
      </c>
      <c r="G856" s="66">
        <f>2017.6+220</f>
        <v>2237.6</v>
      </c>
      <c r="H856" s="66">
        <f t="shared" si="13"/>
        <v>2431</v>
      </c>
      <c r="I856" s="70" t="s">
        <v>0</v>
      </c>
    </row>
    <row r="857" s="62" customFormat="1" ht="36" hidden="1" customHeight="1" spans="1:9">
      <c r="A857" s="67" t="s">
        <v>1979</v>
      </c>
      <c r="B857" s="68" t="s">
        <v>1958</v>
      </c>
      <c r="C857" s="68" t="s">
        <v>556</v>
      </c>
      <c r="D857" s="68" t="s">
        <v>0</v>
      </c>
      <c r="E857" s="67" t="s">
        <v>1980</v>
      </c>
      <c r="F857" s="69">
        <f>SUM(F858)</f>
        <v>0</v>
      </c>
      <c r="G857" s="69">
        <f>SUM(G858)</f>
        <v>0</v>
      </c>
      <c r="H857" s="69">
        <f>SUM(H858)</f>
        <v>0</v>
      </c>
      <c r="I857" s="71" t="s">
        <v>0</v>
      </c>
    </row>
    <row r="858" s="62" customFormat="1" ht="36" hidden="1" customHeight="1" spans="1:9">
      <c r="A858" s="67" t="s">
        <v>1981</v>
      </c>
      <c r="B858" s="68" t="s">
        <v>0</v>
      </c>
      <c r="C858" s="68" t="s">
        <v>0</v>
      </c>
      <c r="D858" s="68" t="s">
        <v>551</v>
      </c>
      <c r="E858" s="67" t="s">
        <v>1980</v>
      </c>
      <c r="F858" s="69">
        <v>0</v>
      </c>
      <c r="G858" s="69">
        <v>0</v>
      </c>
      <c r="H858" s="69">
        <f t="shared" si="13"/>
        <v>0</v>
      </c>
      <c r="I858" s="71" t="s">
        <v>0</v>
      </c>
    </row>
    <row r="859" ht="20" customHeight="1" spans="1:9">
      <c r="A859" s="64" t="s">
        <v>1982</v>
      </c>
      <c r="B859" s="65" t="s">
        <v>1958</v>
      </c>
      <c r="C859" s="65" t="s">
        <v>559</v>
      </c>
      <c r="D859" s="65" t="s">
        <v>0</v>
      </c>
      <c r="E859" s="64" t="s">
        <v>1983</v>
      </c>
      <c r="F859" s="66">
        <f>SUM(F860:F861)</f>
        <v>1553</v>
      </c>
      <c r="G859" s="66">
        <f>SUM(G860:G861)</f>
        <v>2124</v>
      </c>
      <c r="H859" s="66">
        <f>SUM(H860:H861)</f>
        <v>3677</v>
      </c>
      <c r="I859" s="70" t="s">
        <v>0</v>
      </c>
    </row>
    <row r="860" s="62" customFormat="1" ht="36" hidden="1" customHeight="1" spans="1:9">
      <c r="A860" s="67" t="s">
        <v>1984</v>
      </c>
      <c r="B860" s="68" t="s">
        <v>0</v>
      </c>
      <c r="C860" s="68" t="s">
        <v>0</v>
      </c>
      <c r="D860" s="68" t="s">
        <v>559</v>
      </c>
      <c r="E860" s="67" t="s">
        <v>1985</v>
      </c>
      <c r="F860" s="69">
        <v>0</v>
      </c>
      <c r="G860" s="69">
        <v>0</v>
      </c>
      <c r="H860" s="69">
        <f t="shared" si="13"/>
        <v>0</v>
      </c>
      <c r="I860" s="71" t="s">
        <v>0</v>
      </c>
    </row>
    <row r="861" ht="20" customHeight="1" spans="1:9">
      <c r="A861" s="64" t="s">
        <v>1986</v>
      </c>
      <c r="B861" s="65" t="s">
        <v>0</v>
      </c>
      <c r="C861" s="65" t="s">
        <v>0</v>
      </c>
      <c r="D861" s="65" t="s">
        <v>583</v>
      </c>
      <c r="E861" s="64" t="s">
        <v>1987</v>
      </c>
      <c r="F861" s="66">
        <v>1553</v>
      </c>
      <c r="G861" s="66">
        <v>2124</v>
      </c>
      <c r="H861" s="66">
        <f t="shared" si="13"/>
        <v>3677</v>
      </c>
      <c r="I861" s="70" t="s">
        <v>0</v>
      </c>
    </row>
    <row r="862" ht="20" customHeight="1" spans="1:9">
      <c r="A862" s="64" t="s">
        <v>1988</v>
      </c>
      <c r="B862" s="65" t="s">
        <v>1958</v>
      </c>
      <c r="C862" s="65" t="s">
        <v>565</v>
      </c>
      <c r="D862" s="65" t="s">
        <v>0</v>
      </c>
      <c r="E862" s="64" t="s">
        <v>1989</v>
      </c>
      <c r="F862" s="66">
        <f>SUM(F863)</f>
        <v>0</v>
      </c>
      <c r="G862" s="66">
        <f>SUM(G863)</f>
        <v>20</v>
      </c>
      <c r="H862" s="66">
        <f>SUM(H863)</f>
        <v>20</v>
      </c>
      <c r="I862" s="70" t="s">
        <v>0</v>
      </c>
    </row>
    <row r="863" ht="20" customHeight="1" spans="1:9">
      <c r="A863" s="64" t="s">
        <v>1990</v>
      </c>
      <c r="B863" s="65" t="s">
        <v>0</v>
      </c>
      <c r="C863" s="65" t="s">
        <v>0</v>
      </c>
      <c r="D863" s="65" t="s">
        <v>551</v>
      </c>
      <c r="E863" s="64" t="s">
        <v>1989</v>
      </c>
      <c r="F863" s="66">
        <v>0</v>
      </c>
      <c r="G863" s="66">
        <v>20</v>
      </c>
      <c r="H863" s="66">
        <f t="shared" si="13"/>
        <v>20</v>
      </c>
      <c r="I863" s="70" t="s">
        <v>0</v>
      </c>
    </row>
    <row r="864" s="62" customFormat="1" ht="36" hidden="1" customHeight="1" spans="1:9">
      <c r="A864" s="67" t="s">
        <v>1991</v>
      </c>
      <c r="B864" s="68" t="s">
        <v>1958</v>
      </c>
      <c r="C864" s="68" t="s">
        <v>568</v>
      </c>
      <c r="D864" s="68" t="s">
        <v>0</v>
      </c>
      <c r="E864" s="67" t="s">
        <v>1992</v>
      </c>
      <c r="F864" s="69">
        <f>SUM(F865)</f>
        <v>0</v>
      </c>
      <c r="G864" s="69">
        <f>SUM(G865)</f>
        <v>0</v>
      </c>
      <c r="H864" s="69">
        <f>SUM(H865)</f>
        <v>0</v>
      </c>
      <c r="I864" s="71" t="s">
        <v>0</v>
      </c>
    </row>
    <row r="865" s="62" customFormat="1" ht="36" hidden="1" customHeight="1" spans="1:9">
      <c r="A865" s="67" t="s">
        <v>1993</v>
      </c>
      <c r="B865" s="68" t="s">
        <v>0</v>
      </c>
      <c r="C865" s="68" t="s">
        <v>0</v>
      </c>
      <c r="D865" s="68" t="s">
        <v>551</v>
      </c>
      <c r="E865" s="67" t="s">
        <v>1992</v>
      </c>
      <c r="F865" s="69">
        <v>0</v>
      </c>
      <c r="G865" s="69">
        <v>0</v>
      </c>
      <c r="H865" s="69">
        <f t="shared" si="13"/>
        <v>0</v>
      </c>
      <c r="I865" s="71" t="s">
        <v>0</v>
      </c>
    </row>
    <row r="866" ht="20" customHeight="1" spans="1:9">
      <c r="A866" s="64" t="s">
        <v>1994</v>
      </c>
      <c r="B866" s="65" t="s">
        <v>1958</v>
      </c>
      <c r="C866" s="65" t="s">
        <v>583</v>
      </c>
      <c r="D866" s="65" t="s">
        <v>0</v>
      </c>
      <c r="E866" s="64" t="s">
        <v>1995</v>
      </c>
      <c r="F866" s="66">
        <f>SUM(F867)</f>
        <v>0</v>
      </c>
      <c r="G866" s="66">
        <f>SUM(G867)</f>
        <v>1480</v>
      </c>
      <c r="H866" s="66">
        <f>SUM(H867)</f>
        <v>1480</v>
      </c>
      <c r="I866" s="70" t="s">
        <v>0</v>
      </c>
    </row>
    <row r="867" ht="20" customHeight="1" spans="1:9">
      <c r="A867" s="64" t="s">
        <v>1996</v>
      </c>
      <c r="B867" s="65" t="s">
        <v>0</v>
      </c>
      <c r="C867" s="65" t="s">
        <v>0</v>
      </c>
      <c r="D867" s="65" t="s">
        <v>583</v>
      </c>
      <c r="E867" s="64" t="s">
        <v>1995</v>
      </c>
      <c r="F867" s="66">
        <v>0</v>
      </c>
      <c r="G867" s="66">
        <v>1480</v>
      </c>
      <c r="H867" s="66">
        <f t="shared" si="13"/>
        <v>1480</v>
      </c>
      <c r="I867" s="70" t="s">
        <v>0</v>
      </c>
    </row>
    <row r="868" ht="20" customHeight="1" spans="1:9">
      <c r="A868" s="64" t="s">
        <v>1997</v>
      </c>
      <c r="B868" s="65" t="s">
        <v>1997</v>
      </c>
      <c r="C868" s="65" t="s">
        <v>0</v>
      </c>
      <c r="D868" s="65" t="s">
        <v>0</v>
      </c>
      <c r="E868" s="64" t="s">
        <v>1998</v>
      </c>
      <c r="F868" s="66">
        <f>SUM(F869,F895,F918,F946,F957,F964,F970,F973)</f>
        <v>37056.96</v>
      </c>
      <c r="G868" s="66">
        <f>SUM(G869,G895,G918,G946,G957,G964,G970,G973)</f>
        <v>807.04</v>
      </c>
      <c r="H868" s="66">
        <f>SUM(H869,H895,H918,H946,H957,H964,H970,H973)</f>
        <v>37864</v>
      </c>
      <c r="I868" s="70" t="s">
        <v>0</v>
      </c>
    </row>
    <row r="869" ht="20" customHeight="1" spans="1:9">
      <c r="A869" s="64" t="s">
        <v>1999</v>
      </c>
      <c r="B869" s="65" t="s">
        <v>1997</v>
      </c>
      <c r="C869" s="65" t="s">
        <v>551</v>
      </c>
      <c r="D869" s="65" t="s">
        <v>0</v>
      </c>
      <c r="E869" s="64" t="s">
        <v>2000</v>
      </c>
      <c r="F869" s="66">
        <f>SUM(F870:F894)</f>
        <v>1833</v>
      </c>
      <c r="G869" s="66">
        <f>SUM(G870:G894)</f>
        <v>1086</v>
      </c>
      <c r="H869" s="66">
        <f>SUM(H870:H894)</f>
        <v>2919</v>
      </c>
      <c r="I869" s="70" t="s">
        <v>0</v>
      </c>
    </row>
    <row r="870" ht="20" customHeight="1" spans="1:9">
      <c r="A870" s="64" t="s">
        <v>2001</v>
      </c>
      <c r="B870" s="65" t="s">
        <v>0</v>
      </c>
      <c r="C870" s="65" t="s">
        <v>0</v>
      </c>
      <c r="D870" s="65" t="s">
        <v>551</v>
      </c>
      <c r="E870" s="64" t="s">
        <v>554</v>
      </c>
      <c r="F870" s="66">
        <v>120</v>
      </c>
      <c r="G870" s="66">
        <v>126</v>
      </c>
      <c r="H870" s="66">
        <f t="shared" si="13"/>
        <v>246</v>
      </c>
      <c r="I870" s="70" t="s">
        <v>0</v>
      </c>
    </row>
    <row r="871" s="62" customFormat="1" ht="36" hidden="1" customHeight="1" spans="1:9">
      <c r="A871" s="67" t="s">
        <v>2002</v>
      </c>
      <c r="B871" s="68" t="s">
        <v>0</v>
      </c>
      <c r="C871" s="68" t="s">
        <v>0</v>
      </c>
      <c r="D871" s="68" t="s">
        <v>556</v>
      </c>
      <c r="E871" s="67" t="s">
        <v>557</v>
      </c>
      <c r="F871" s="69">
        <v>0</v>
      </c>
      <c r="G871" s="69">
        <v>0</v>
      </c>
      <c r="H871" s="69">
        <f t="shared" si="13"/>
        <v>0</v>
      </c>
      <c r="I871" s="71" t="s">
        <v>0</v>
      </c>
    </row>
    <row r="872" s="62" customFormat="1" ht="36" hidden="1" customHeight="1" spans="1:9">
      <c r="A872" s="67" t="s">
        <v>2003</v>
      </c>
      <c r="B872" s="68" t="s">
        <v>0</v>
      </c>
      <c r="C872" s="68" t="s">
        <v>0</v>
      </c>
      <c r="D872" s="68" t="s">
        <v>559</v>
      </c>
      <c r="E872" s="67" t="s">
        <v>560</v>
      </c>
      <c r="F872" s="69">
        <v>0</v>
      </c>
      <c r="G872" s="69">
        <v>0</v>
      </c>
      <c r="H872" s="69">
        <f t="shared" si="13"/>
        <v>0</v>
      </c>
      <c r="I872" s="71" t="s">
        <v>0</v>
      </c>
    </row>
    <row r="873" s="62" customFormat="1" ht="36" hidden="1" customHeight="1" spans="1:9">
      <c r="A873" s="67" t="s">
        <v>2004</v>
      </c>
      <c r="B873" s="68" t="s">
        <v>0</v>
      </c>
      <c r="C873" s="68" t="s">
        <v>0</v>
      </c>
      <c r="D873" s="68" t="s">
        <v>562</v>
      </c>
      <c r="E873" s="67" t="s">
        <v>581</v>
      </c>
      <c r="F873" s="69">
        <v>0</v>
      </c>
      <c r="G873" s="69">
        <v>0</v>
      </c>
      <c r="H873" s="69">
        <f t="shared" si="13"/>
        <v>0</v>
      </c>
      <c r="I873" s="71" t="s">
        <v>0</v>
      </c>
    </row>
    <row r="874" s="62" customFormat="1" ht="36" hidden="1" customHeight="1" spans="1:9">
      <c r="A874" s="67" t="s">
        <v>2005</v>
      </c>
      <c r="B874" s="68" t="s">
        <v>0</v>
      </c>
      <c r="C874" s="68" t="s">
        <v>0</v>
      </c>
      <c r="D874" s="68" t="s">
        <v>565</v>
      </c>
      <c r="E874" s="67" t="s">
        <v>2006</v>
      </c>
      <c r="F874" s="69">
        <v>0</v>
      </c>
      <c r="G874" s="69">
        <v>0</v>
      </c>
      <c r="H874" s="69">
        <f t="shared" si="13"/>
        <v>0</v>
      </c>
      <c r="I874" s="71" t="s">
        <v>0</v>
      </c>
    </row>
    <row r="875" ht="20" customHeight="1" spans="1:9">
      <c r="A875" s="64" t="s">
        <v>2007</v>
      </c>
      <c r="B875" s="65" t="s">
        <v>0</v>
      </c>
      <c r="C875" s="65" t="s">
        <v>0</v>
      </c>
      <c r="D875" s="65" t="s">
        <v>568</v>
      </c>
      <c r="E875" s="64" t="s">
        <v>2008</v>
      </c>
      <c r="F875" s="66">
        <v>100</v>
      </c>
      <c r="G875" s="66">
        <v>8</v>
      </c>
      <c r="H875" s="66">
        <f t="shared" si="13"/>
        <v>108</v>
      </c>
      <c r="I875" s="70" t="s">
        <v>0</v>
      </c>
    </row>
    <row r="876" ht="20" customHeight="1" spans="1:9">
      <c r="A876" s="64" t="s">
        <v>2009</v>
      </c>
      <c r="B876" s="65" t="s">
        <v>0</v>
      </c>
      <c r="C876" s="65" t="s">
        <v>0</v>
      </c>
      <c r="D876" s="65" t="s">
        <v>574</v>
      </c>
      <c r="E876" s="64" t="s">
        <v>2010</v>
      </c>
      <c r="F876" s="66">
        <v>83</v>
      </c>
      <c r="G876" s="66">
        <v>-29</v>
      </c>
      <c r="H876" s="66">
        <f t="shared" si="13"/>
        <v>54</v>
      </c>
      <c r="I876" s="70" t="s">
        <v>0</v>
      </c>
    </row>
    <row r="877" ht="20" customHeight="1" spans="1:9">
      <c r="A877" s="64" t="s">
        <v>2011</v>
      </c>
      <c r="B877" s="65" t="s">
        <v>0</v>
      </c>
      <c r="C877" s="65" t="s">
        <v>0</v>
      </c>
      <c r="D877" s="65" t="s">
        <v>577</v>
      </c>
      <c r="E877" s="64" t="s">
        <v>2012</v>
      </c>
      <c r="F877" s="66">
        <v>0</v>
      </c>
      <c r="G877" s="66">
        <v>14</v>
      </c>
      <c r="H877" s="66">
        <f t="shared" si="13"/>
        <v>14</v>
      </c>
      <c r="I877" s="70" t="s">
        <v>0</v>
      </c>
    </row>
    <row r="878" s="62" customFormat="1" ht="36" hidden="1" customHeight="1" spans="1:9">
      <c r="A878" s="67" t="s">
        <v>2013</v>
      </c>
      <c r="B878" s="68" t="s">
        <v>0</v>
      </c>
      <c r="C878" s="68" t="s">
        <v>0</v>
      </c>
      <c r="D878" s="68" t="s">
        <v>138</v>
      </c>
      <c r="E878" s="67" t="s">
        <v>2014</v>
      </c>
      <c r="F878" s="69">
        <v>0</v>
      </c>
      <c r="G878" s="69">
        <v>0</v>
      </c>
      <c r="H878" s="69">
        <f t="shared" si="13"/>
        <v>0</v>
      </c>
      <c r="I878" s="71" t="s">
        <v>0</v>
      </c>
    </row>
    <row r="879" s="62" customFormat="1" ht="36" hidden="1" customHeight="1" spans="1:9">
      <c r="A879" s="67" t="s">
        <v>2015</v>
      </c>
      <c r="B879" s="68" t="s">
        <v>0</v>
      </c>
      <c r="C879" s="68" t="s">
        <v>0</v>
      </c>
      <c r="D879" s="68" t="s">
        <v>708</v>
      </c>
      <c r="E879" s="67" t="s">
        <v>2016</v>
      </c>
      <c r="F879" s="69">
        <v>0</v>
      </c>
      <c r="G879" s="69">
        <v>0</v>
      </c>
      <c r="H879" s="69">
        <f t="shared" si="13"/>
        <v>0</v>
      </c>
      <c r="I879" s="71" t="s">
        <v>0</v>
      </c>
    </row>
    <row r="880" s="62" customFormat="1" ht="36" hidden="1" customHeight="1" spans="1:9">
      <c r="A880" s="67" t="s">
        <v>2017</v>
      </c>
      <c r="B880" s="68" t="s">
        <v>0</v>
      </c>
      <c r="C880" s="68" t="s">
        <v>0</v>
      </c>
      <c r="D880" s="68" t="s">
        <v>711</v>
      </c>
      <c r="E880" s="67" t="s">
        <v>2018</v>
      </c>
      <c r="F880" s="69">
        <v>0</v>
      </c>
      <c r="G880" s="69">
        <v>0</v>
      </c>
      <c r="H880" s="69">
        <f t="shared" si="13"/>
        <v>0</v>
      </c>
      <c r="I880" s="71" t="s">
        <v>0</v>
      </c>
    </row>
    <row r="881" s="62" customFormat="1" ht="36" hidden="1" customHeight="1" spans="1:9">
      <c r="A881" s="67" t="s">
        <v>2019</v>
      </c>
      <c r="B881" s="82" t="s">
        <v>0</v>
      </c>
      <c r="C881" s="82" t="s">
        <v>0</v>
      </c>
      <c r="D881" s="82" t="s">
        <v>750</v>
      </c>
      <c r="E881" s="67" t="s">
        <v>2020</v>
      </c>
      <c r="F881" s="69">
        <v>0</v>
      </c>
      <c r="G881" s="69">
        <v>0</v>
      </c>
      <c r="H881" s="69">
        <f t="shared" si="13"/>
        <v>0</v>
      </c>
      <c r="I881" s="71" t="s">
        <v>0</v>
      </c>
    </row>
    <row r="882" ht="20" customHeight="1" spans="1:9">
      <c r="A882" s="64" t="s">
        <v>2021</v>
      </c>
      <c r="B882" s="65" t="s">
        <v>0</v>
      </c>
      <c r="C882" s="65" t="s">
        <v>0</v>
      </c>
      <c r="D882" s="65" t="s">
        <v>1068</v>
      </c>
      <c r="E882" s="64" t="s">
        <v>2022</v>
      </c>
      <c r="F882" s="66">
        <v>56</v>
      </c>
      <c r="G882" s="66">
        <v>31</v>
      </c>
      <c r="H882" s="66">
        <f t="shared" si="13"/>
        <v>87</v>
      </c>
      <c r="I882" s="70" t="s">
        <v>0</v>
      </c>
    </row>
    <row r="883" ht="20" customHeight="1" spans="1:9">
      <c r="A883" s="64" t="s">
        <v>2023</v>
      </c>
      <c r="B883" s="65" t="s">
        <v>0</v>
      </c>
      <c r="C883" s="65" t="s">
        <v>0</v>
      </c>
      <c r="D883" s="65" t="s">
        <v>1070</v>
      </c>
      <c r="E883" s="64" t="s">
        <v>2024</v>
      </c>
      <c r="F883" s="66">
        <v>0</v>
      </c>
      <c r="G883" s="66">
        <v>1006</v>
      </c>
      <c r="H883" s="66">
        <f t="shared" si="13"/>
        <v>1006</v>
      </c>
      <c r="I883" s="70" t="s">
        <v>0</v>
      </c>
    </row>
    <row r="884" s="62" customFormat="1" ht="36" hidden="1" customHeight="1" spans="1:9">
      <c r="A884" s="67" t="s">
        <v>2025</v>
      </c>
      <c r="B884" s="68" t="s">
        <v>0</v>
      </c>
      <c r="C884" s="68" t="s">
        <v>0</v>
      </c>
      <c r="D884" s="68" t="s">
        <v>1073</v>
      </c>
      <c r="E884" s="67" t="s">
        <v>2026</v>
      </c>
      <c r="F884" s="69">
        <v>0</v>
      </c>
      <c r="G884" s="69">
        <v>0</v>
      </c>
      <c r="H884" s="69">
        <f t="shared" si="13"/>
        <v>0</v>
      </c>
      <c r="I884" s="71" t="s">
        <v>0</v>
      </c>
    </row>
    <row r="885" ht="20" customHeight="1" spans="1:9">
      <c r="A885" s="64" t="s">
        <v>2027</v>
      </c>
      <c r="B885" s="65" t="s">
        <v>0</v>
      </c>
      <c r="C885" s="65" t="s">
        <v>0</v>
      </c>
      <c r="D885" s="65" t="s">
        <v>1076</v>
      </c>
      <c r="E885" s="64" t="s">
        <v>2028</v>
      </c>
      <c r="F885" s="66">
        <v>1005</v>
      </c>
      <c r="G885" s="66">
        <v>-663</v>
      </c>
      <c r="H885" s="66">
        <f t="shared" si="13"/>
        <v>342</v>
      </c>
      <c r="I885" s="70" t="s">
        <v>0</v>
      </c>
    </row>
    <row r="886" ht="20" customHeight="1" spans="1:9">
      <c r="A886" s="64" t="s">
        <v>2029</v>
      </c>
      <c r="B886" s="83" t="s">
        <v>0</v>
      </c>
      <c r="C886" s="83" t="s">
        <v>0</v>
      </c>
      <c r="D886" s="83" t="s">
        <v>1643</v>
      </c>
      <c r="E886" s="64" t="s">
        <v>2030</v>
      </c>
      <c r="F886" s="66">
        <v>108</v>
      </c>
      <c r="G886" s="66">
        <v>47</v>
      </c>
      <c r="H886" s="66">
        <f t="shared" si="13"/>
        <v>155</v>
      </c>
      <c r="I886" s="70" t="s">
        <v>0</v>
      </c>
    </row>
    <row r="887" s="62" customFormat="1" ht="36" hidden="1" customHeight="1" spans="1:9">
      <c r="A887" s="67" t="s">
        <v>2031</v>
      </c>
      <c r="B887" s="68" t="s">
        <v>0</v>
      </c>
      <c r="C887" s="68" t="s">
        <v>0</v>
      </c>
      <c r="D887" s="68" t="s">
        <v>782</v>
      </c>
      <c r="E887" s="67" t="s">
        <v>2032</v>
      </c>
      <c r="F887" s="69">
        <v>0</v>
      </c>
      <c r="G887" s="69">
        <v>0</v>
      </c>
      <c r="H887" s="69">
        <f t="shared" si="13"/>
        <v>0</v>
      </c>
      <c r="I887" s="71" t="s">
        <v>0</v>
      </c>
    </row>
    <row r="888" s="62" customFormat="1" ht="36" hidden="1" customHeight="1" spans="1:9">
      <c r="A888" s="67" t="s">
        <v>2033</v>
      </c>
      <c r="B888" s="68" t="s">
        <v>0</v>
      </c>
      <c r="C888" s="68" t="s">
        <v>0</v>
      </c>
      <c r="D888" s="68" t="s">
        <v>795</v>
      </c>
      <c r="E888" s="67" t="s">
        <v>2034</v>
      </c>
      <c r="F888" s="69">
        <v>0</v>
      </c>
      <c r="G888" s="69">
        <v>0</v>
      </c>
      <c r="H888" s="69">
        <f t="shared" si="13"/>
        <v>0</v>
      </c>
      <c r="I888" s="71" t="s">
        <v>0</v>
      </c>
    </row>
    <row r="889" ht="20" customHeight="1" spans="1:9">
      <c r="A889" s="64" t="s">
        <v>2035</v>
      </c>
      <c r="B889" s="65" t="s">
        <v>0</v>
      </c>
      <c r="C889" s="65" t="s">
        <v>0</v>
      </c>
      <c r="D889" s="65" t="s">
        <v>872</v>
      </c>
      <c r="E889" s="64" t="s">
        <v>2036</v>
      </c>
      <c r="F889" s="66">
        <v>0</v>
      </c>
      <c r="G889" s="66">
        <v>21</v>
      </c>
      <c r="H889" s="66">
        <f t="shared" si="13"/>
        <v>21</v>
      </c>
      <c r="I889" s="70" t="s">
        <v>0</v>
      </c>
    </row>
    <row r="890" s="62" customFormat="1" ht="36" hidden="1" customHeight="1" spans="1:9">
      <c r="A890" s="67" t="s">
        <v>2037</v>
      </c>
      <c r="B890" s="82" t="s">
        <v>0</v>
      </c>
      <c r="C890" s="82" t="s">
        <v>0</v>
      </c>
      <c r="D890" s="82" t="s">
        <v>2038</v>
      </c>
      <c r="E890" s="67" t="s">
        <v>2039</v>
      </c>
      <c r="F890" s="69">
        <v>0</v>
      </c>
      <c r="G890" s="69">
        <v>0</v>
      </c>
      <c r="H890" s="69">
        <f t="shared" si="13"/>
        <v>0</v>
      </c>
      <c r="I890" s="71" t="s">
        <v>0</v>
      </c>
    </row>
    <row r="891" ht="20" customHeight="1" spans="1:9">
      <c r="A891" s="64" t="s">
        <v>2040</v>
      </c>
      <c r="B891" s="65" t="s">
        <v>0</v>
      </c>
      <c r="C891" s="65" t="s">
        <v>0</v>
      </c>
      <c r="D891" s="65" t="s">
        <v>2041</v>
      </c>
      <c r="E891" s="64" t="s">
        <v>2042</v>
      </c>
      <c r="F891" s="66">
        <v>5</v>
      </c>
      <c r="G891" s="66">
        <v>7</v>
      </c>
      <c r="H891" s="66">
        <f t="shared" si="13"/>
        <v>12</v>
      </c>
      <c r="I891" s="70" t="s">
        <v>0</v>
      </c>
    </row>
    <row r="892" s="62" customFormat="1" ht="36" hidden="1" customHeight="1" spans="1:9">
      <c r="A892" s="67" t="s">
        <v>2043</v>
      </c>
      <c r="B892" s="68" t="s">
        <v>0</v>
      </c>
      <c r="C892" s="68" t="s">
        <v>0</v>
      </c>
      <c r="D892" s="68" t="s">
        <v>2044</v>
      </c>
      <c r="E892" s="67" t="s">
        <v>2045</v>
      </c>
      <c r="F892" s="69">
        <v>0</v>
      </c>
      <c r="G892" s="69">
        <v>0</v>
      </c>
      <c r="H892" s="69">
        <f t="shared" si="13"/>
        <v>0</v>
      </c>
      <c r="I892" s="71" t="s">
        <v>0</v>
      </c>
    </row>
    <row r="893" ht="20" customHeight="1" spans="1:9">
      <c r="A893" s="64" t="s">
        <v>2046</v>
      </c>
      <c r="B893" s="65" t="s">
        <v>0</v>
      </c>
      <c r="C893" s="65" t="s">
        <v>0</v>
      </c>
      <c r="D893" s="65" t="s">
        <v>2047</v>
      </c>
      <c r="E893" s="64" t="s">
        <v>2048</v>
      </c>
      <c r="F893" s="66">
        <v>0</v>
      </c>
      <c r="G893" s="66">
        <v>401</v>
      </c>
      <c r="H893" s="66">
        <f t="shared" si="13"/>
        <v>401</v>
      </c>
      <c r="I893" s="70" t="s">
        <v>0</v>
      </c>
    </row>
    <row r="894" ht="20" customHeight="1" spans="1:9">
      <c r="A894" s="64" t="s">
        <v>2049</v>
      </c>
      <c r="B894" s="83" t="s">
        <v>0</v>
      </c>
      <c r="C894" s="83" t="s">
        <v>0</v>
      </c>
      <c r="D894" s="83" t="s">
        <v>583</v>
      </c>
      <c r="E894" s="64" t="s">
        <v>2050</v>
      </c>
      <c r="F894" s="66">
        <v>356</v>
      </c>
      <c r="G894" s="66">
        <v>117</v>
      </c>
      <c r="H894" s="66">
        <f t="shared" si="13"/>
        <v>473</v>
      </c>
      <c r="I894" s="70" t="s">
        <v>0</v>
      </c>
    </row>
    <row r="895" ht="20" customHeight="1" spans="1:9">
      <c r="A895" s="64" t="s">
        <v>2051</v>
      </c>
      <c r="B895" s="83" t="s">
        <v>1997</v>
      </c>
      <c r="C895" s="83" t="s">
        <v>556</v>
      </c>
      <c r="D895" s="83" t="s">
        <v>0</v>
      </c>
      <c r="E895" s="64" t="s">
        <v>2052</v>
      </c>
      <c r="F895" s="66">
        <f>SUM(F896:F917)</f>
        <v>2387</v>
      </c>
      <c r="G895" s="66">
        <f>SUM(G896:G917)</f>
        <v>-657</v>
      </c>
      <c r="H895" s="66">
        <f>SUM(H896:H917)</f>
        <v>1730</v>
      </c>
      <c r="I895" s="70" t="s">
        <v>0</v>
      </c>
    </row>
    <row r="896" ht="20" customHeight="1" spans="1:9">
      <c r="A896" s="64" t="s">
        <v>2053</v>
      </c>
      <c r="B896" s="65" t="s">
        <v>0</v>
      </c>
      <c r="C896" s="65" t="s">
        <v>0</v>
      </c>
      <c r="D896" s="65" t="s">
        <v>551</v>
      </c>
      <c r="E896" s="64" t="s">
        <v>554</v>
      </c>
      <c r="F896" s="66">
        <v>695</v>
      </c>
      <c r="G896" s="66">
        <v>-29</v>
      </c>
      <c r="H896" s="66">
        <f t="shared" si="13"/>
        <v>666</v>
      </c>
      <c r="I896" s="70" t="s">
        <v>0</v>
      </c>
    </row>
    <row r="897" s="62" customFormat="1" ht="36" hidden="1" customHeight="1" spans="1:9">
      <c r="A897" s="67" t="s">
        <v>2054</v>
      </c>
      <c r="B897" s="68" t="s">
        <v>0</v>
      </c>
      <c r="C897" s="68" t="s">
        <v>0</v>
      </c>
      <c r="D897" s="68" t="s">
        <v>556</v>
      </c>
      <c r="E897" s="67" t="s">
        <v>557</v>
      </c>
      <c r="F897" s="69">
        <v>0</v>
      </c>
      <c r="G897" s="69">
        <v>0</v>
      </c>
      <c r="H897" s="69">
        <f t="shared" si="13"/>
        <v>0</v>
      </c>
      <c r="I897" s="71" t="s">
        <v>0</v>
      </c>
    </row>
    <row r="898" s="62" customFormat="1" ht="36" hidden="1" customHeight="1" spans="1:9">
      <c r="A898" s="67" t="s">
        <v>2055</v>
      </c>
      <c r="B898" s="68" t="s">
        <v>0</v>
      </c>
      <c r="C898" s="68" t="s">
        <v>0</v>
      </c>
      <c r="D898" s="68" t="s">
        <v>559</v>
      </c>
      <c r="E898" s="67" t="s">
        <v>560</v>
      </c>
      <c r="F898" s="69">
        <v>0</v>
      </c>
      <c r="G898" s="69">
        <v>0</v>
      </c>
      <c r="H898" s="69">
        <f t="shared" si="13"/>
        <v>0</v>
      </c>
      <c r="I898" s="71" t="s">
        <v>0</v>
      </c>
    </row>
    <row r="899" s="62" customFormat="1" ht="36" hidden="1" customHeight="1" spans="1:9">
      <c r="A899" s="67" t="s">
        <v>2056</v>
      </c>
      <c r="B899" s="68" t="s">
        <v>0</v>
      </c>
      <c r="C899" s="68" t="s">
        <v>0</v>
      </c>
      <c r="D899" s="68" t="s">
        <v>562</v>
      </c>
      <c r="E899" s="67" t="s">
        <v>2057</v>
      </c>
      <c r="F899" s="69">
        <v>0</v>
      </c>
      <c r="G899" s="69">
        <v>0</v>
      </c>
      <c r="H899" s="69">
        <f t="shared" si="13"/>
        <v>0</v>
      </c>
      <c r="I899" s="71" t="s">
        <v>0</v>
      </c>
    </row>
    <row r="900" ht="20" customHeight="1" spans="1:9">
      <c r="A900" s="64" t="s">
        <v>2058</v>
      </c>
      <c r="B900" s="83" t="s">
        <v>0</v>
      </c>
      <c r="C900" s="83" t="s">
        <v>0</v>
      </c>
      <c r="D900" s="83" t="s">
        <v>565</v>
      </c>
      <c r="E900" s="64" t="s">
        <v>2059</v>
      </c>
      <c r="F900" s="66">
        <v>70</v>
      </c>
      <c r="G900" s="66">
        <v>13</v>
      </c>
      <c r="H900" s="66">
        <f t="shared" si="13"/>
        <v>83</v>
      </c>
      <c r="I900" s="70" t="s">
        <v>0</v>
      </c>
    </row>
    <row r="901" s="62" customFormat="1" ht="36" hidden="1" customHeight="1" spans="1:9">
      <c r="A901" s="67" t="s">
        <v>2060</v>
      </c>
      <c r="B901" s="68" t="s">
        <v>0</v>
      </c>
      <c r="C901" s="68" t="s">
        <v>0</v>
      </c>
      <c r="D901" s="68" t="s">
        <v>568</v>
      </c>
      <c r="E901" s="67" t="s">
        <v>2061</v>
      </c>
      <c r="F901" s="69">
        <v>0</v>
      </c>
      <c r="G901" s="69">
        <v>0</v>
      </c>
      <c r="H901" s="69">
        <f t="shared" si="13"/>
        <v>0</v>
      </c>
      <c r="I901" s="71" t="s">
        <v>0</v>
      </c>
    </row>
    <row r="902" ht="20" customHeight="1" spans="1:9">
      <c r="A902" s="64" t="s">
        <v>2062</v>
      </c>
      <c r="B902" s="65" t="s">
        <v>0</v>
      </c>
      <c r="C902" s="65" t="s">
        <v>0</v>
      </c>
      <c r="D902" s="65" t="s">
        <v>571</v>
      </c>
      <c r="E902" s="64" t="s">
        <v>2063</v>
      </c>
      <c r="F902" s="66">
        <v>241</v>
      </c>
      <c r="G902" s="66">
        <v>-120</v>
      </c>
      <c r="H902" s="66">
        <f t="shared" si="13"/>
        <v>121</v>
      </c>
      <c r="I902" s="70" t="s">
        <v>0</v>
      </c>
    </row>
    <row r="903" ht="20" customHeight="1" spans="1:9">
      <c r="A903" s="64" t="s">
        <v>2064</v>
      </c>
      <c r="B903" s="65" t="s">
        <v>0</v>
      </c>
      <c r="C903" s="65" t="s">
        <v>0</v>
      </c>
      <c r="D903" s="65" t="s">
        <v>577</v>
      </c>
      <c r="E903" s="64" t="s">
        <v>2065</v>
      </c>
      <c r="F903" s="66">
        <v>749</v>
      </c>
      <c r="G903" s="66">
        <v>-516</v>
      </c>
      <c r="H903" s="66">
        <f t="shared" si="13"/>
        <v>233</v>
      </c>
      <c r="I903" s="70" t="s">
        <v>0</v>
      </c>
    </row>
    <row r="904" ht="20" customHeight="1" spans="1:9">
      <c r="A904" s="64" t="s">
        <v>2066</v>
      </c>
      <c r="B904" s="65" t="s">
        <v>0</v>
      </c>
      <c r="C904" s="65" t="s">
        <v>0</v>
      </c>
      <c r="D904" s="65" t="s">
        <v>708</v>
      </c>
      <c r="E904" s="64" t="s">
        <v>2067</v>
      </c>
      <c r="F904" s="66">
        <v>40</v>
      </c>
      <c r="G904" s="66">
        <v>-1</v>
      </c>
      <c r="H904" s="66">
        <f t="shared" si="13"/>
        <v>39</v>
      </c>
      <c r="I904" s="70" t="s">
        <v>0</v>
      </c>
    </row>
    <row r="905" ht="20" customHeight="1" spans="1:9">
      <c r="A905" s="64" t="s">
        <v>2068</v>
      </c>
      <c r="B905" s="65" t="s">
        <v>0</v>
      </c>
      <c r="C905" s="65" t="s">
        <v>0</v>
      </c>
      <c r="D905" s="65" t="s">
        <v>711</v>
      </c>
      <c r="E905" s="64" t="s">
        <v>2069</v>
      </c>
      <c r="F905" s="66">
        <v>0</v>
      </c>
      <c r="G905" s="66">
        <v>14</v>
      </c>
      <c r="H905" s="66">
        <f t="shared" si="13"/>
        <v>14</v>
      </c>
      <c r="I905" s="70" t="s">
        <v>0</v>
      </c>
    </row>
    <row r="906" s="62" customFormat="1" ht="36" hidden="1" customHeight="1" spans="1:9">
      <c r="A906" s="67" t="s">
        <v>2070</v>
      </c>
      <c r="B906" s="68" t="s">
        <v>0</v>
      </c>
      <c r="C906" s="68" t="s">
        <v>0</v>
      </c>
      <c r="D906" s="68" t="s">
        <v>731</v>
      </c>
      <c r="E906" s="67" t="s">
        <v>2071</v>
      </c>
      <c r="F906" s="69">
        <v>0</v>
      </c>
      <c r="G906" s="69">
        <v>0</v>
      </c>
      <c r="H906" s="69">
        <f t="shared" si="13"/>
        <v>0</v>
      </c>
      <c r="I906" s="71" t="s">
        <v>0</v>
      </c>
    </row>
    <row r="907" s="62" customFormat="1" ht="36" hidden="1" customHeight="1" spans="1:9">
      <c r="A907" s="67" t="s">
        <v>2072</v>
      </c>
      <c r="B907" s="68" t="s">
        <v>0</v>
      </c>
      <c r="C907" s="68" t="s">
        <v>0</v>
      </c>
      <c r="D907" s="68" t="s">
        <v>1761</v>
      </c>
      <c r="E907" s="67" t="s">
        <v>2073</v>
      </c>
      <c r="F907" s="69">
        <v>0</v>
      </c>
      <c r="G907" s="69">
        <v>0</v>
      </c>
      <c r="H907" s="69">
        <f t="shared" ref="H907:H970" si="14">SUM(F907:G907)</f>
        <v>0</v>
      </c>
      <c r="I907" s="71" t="s">
        <v>0</v>
      </c>
    </row>
    <row r="908" s="62" customFormat="1" ht="36" hidden="1" customHeight="1" spans="1:9">
      <c r="A908" s="67" t="s">
        <v>2074</v>
      </c>
      <c r="B908" s="68" t="s">
        <v>0</v>
      </c>
      <c r="C908" s="68" t="s">
        <v>0</v>
      </c>
      <c r="D908" s="68" t="s">
        <v>1070</v>
      </c>
      <c r="E908" s="67" t="s">
        <v>987</v>
      </c>
      <c r="F908" s="69">
        <v>0</v>
      </c>
      <c r="G908" s="69">
        <v>0</v>
      </c>
      <c r="H908" s="69">
        <f t="shared" si="14"/>
        <v>0</v>
      </c>
      <c r="I908" s="71" t="s">
        <v>0</v>
      </c>
    </row>
    <row r="909" ht="20" customHeight="1" spans="1:9">
      <c r="A909" s="64" t="s">
        <v>2075</v>
      </c>
      <c r="B909" s="65" t="s">
        <v>0</v>
      </c>
      <c r="C909" s="65" t="s">
        <v>0</v>
      </c>
      <c r="D909" s="65" t="s">
        <v>1073</v>
      </c>
      <c r="E909" s="64" t="s">
        <v>2076</v>
      </c>
      <c r="F909" s="66">
        <v>140</v>
      </c>
      <c r="G909" s="66">
        <v>-120</v>
      </c>
      <c r="H909" s="66">
        <f t="shared" si="14"/>
        <v>20</v>
      </c>
      <c r="I909" s="70" t="s">
        <v>0</v>
      </c>
    </row>
    <row r="910" s="62" customFormat="1" ht="36" hidden="1" customHeight="1" spans="1:9">
      <c r="A910" s="67" t="s">
        <v>2077</v>
      </c>
      <c r="B910" s="68" t="s">
        <v>0</v>
      </c>
      <c r="C910" s="68" t="s">
        <v>0</v>
      </c>
      <c r="D910" s="68" t="s">
        <v>771</v>
      </c>
      <c r="E910" s="67" t="s">
        <v>2078</v>
      </c>
      <c r="F910" s="69">
        <v>0</v>
      </c>
      <c r="G910" s="69">
        <v>0</v>
      </c>
      <c r="H910" s="69">
        <f t="shared" si="14"/>
        <v>0</v>
      </c>
      <c r="I910" s="71" t="s">
        <v>0</v>
      </c>
    </row>
    <row r="911" s="62" customFormat="1" ht="36" hidden="1" customHeight="1" spans="1:9">
      <c r="A911" s="67" t="s">
        <v>2079</v>
      </c>
      <c r="B911" s="68" t="s">
        <v>0</v>
      </c>
      <c r="C911" s="68" t="s">
        <v>0</v>
      </c>
      <c r="D911" s="68" t="s">
        <v>795</v>
      </c>
      <c r="E911" s="67" t="s">
        <v>2080</v>
      </c>
      <c r="F911" s="69">
        <v>0</v>
      </c>
      <c r="G911" s="69">
        <v>0</v>
      </c>
      <c r="H911" s="69">
        <f t="shared" si="14"/>
        <v>0</v>
      </c>
      <c r="I911" s="71" t="s">
        <v>0</v>
      </c>
    </row>
    <row r="912" s="62" customFormat="1" ht="36" hidden="1" customHeight="1" spans="1:9">
      <c r="A912" s="67" t="s">
        <v>2081</v>
      </c>
      <c r="B912" s="68" t="s">
        <v>0</v>
      </c>
      <c r="C912" s="68" t="s">
        <v>0</v>
      </c>
      <c r="D912" s="68" t="s">
        <v>1660</v>
      </c>
      <c r="E912" s="67" t="s">
        <v>2082</v>
      </c>
      <c r="F912" s="69">
        <v>0</v>
      </c>
      <c r="G912" s="69">
        <v>0</v>
      </c>
      <c r="H912" s="69">
        <f t="shared" si="14"/>
        <v>0</v>
      </c>
      <c r="I912" s="71" t="s">
        <v>0</v>
      </c>
    </row>
    <row r="913" ht="20" customHeight="1" spans="1:9">
      <c r="A913" s="64" t="s">
        <v>2083</v>
      </c>
      <c r="B913" s="65" t="s">
        <v>0</v>
      </c>
      <c r="C913" s="65" t="s">
        <v>0</v>
      </c>
      <c r="D913" s="65" t="s">
        <v>859</v>
      </c>
      <c r="E913" s="64" t="s">
        <v>2084</v>
      </c>
      <c r="F913" s="66">
        <v>89</v>
      </c>
      <c r="G913" s="66">
        <v>28</v>
      </c>
      <c r="H913" s="66">
        <f t="shared" si="14"/>
        <v>117</v>
      </c>
      <c r="I913" s="70" t="s">
        <v>0</v>
      </c>
    </row>
    <row r="914" ht="20" customHeight="1" spans="1:9">
      <c r="A914" s="64" t="s">
        <v>2085</v>
      </c>
      <c r="B914" s="65" t="s">
        <v>0</v>
      </c>
      <c r="C914" s="65" t="s">
        <v>0</v>
      </c>
      <c r="D914" s="65" t="s">
        <v>881</v>
      </c>
      <c r="E914" s="64" t="s">
        <v>2086</v>
      </c>
      <c r="F914" s="66">
        <v>0</v>
      </c>
      <c r="G914" s="66">
        <v>7</v>
      </c>
      <c r="H914" s="66">
        <f t="shared" si="14"/>
        <v>7</v>
      </c>
      <c r="I914" s="70" t="s">
        <v>0</v>
      </c>
    </row>
    <row r="915" s="62" customFormat="1" ht="36" hidden="1" customHeight="1" spans="1:9">
      <c r="A915" s="67" t="s">
        <v>2087</v>
      </c>
      <c r="B915" s="68" t="s">
        <v>0</v>
      </c>
      <c r="C915" s="68" t="s">
        <v>0</v>
      </c>
      <c r="D915" s="68" t="s">
        <v>889</v>
      </c>
      <c r="E915" s="67" t="s">
        <v>2018</v>
      </c>
      <c r="F915" s="69">
        <v>0</v>
      </c>
      <c r="G915" s="69">
        <v>0</v>
      </c>
      <c r="H915" s="69">
        <f t="shared" si="14"/>
        <v>0</v>
      </c>
      <c r="I915" s="71" t="s">
        <v>0</v>
      </c>
    </row>
    <row r="916" ht="20" customHeight="1" spans="1:9">
      <c r="A916" s="64" t="s">
        <v>2088</v>
      </c>
      <c r="B916" s="65" t="s">
        <v>0</v>
      </c>
      <c r="C916" s="65" t="s">
        <v>0</v>
      </c>
      <c r="D916" s="65" t="s">
        <v>900</v>
      </c>
      <c r="E916" s="64" t="s">
        <v>2089</v>
      </c>
      <c r="F916" s="66">
        <v>1</v>
      </c>
      <c r="G916" s="66">
        <v>92</v>
      </c>
      <c r="H916" s="66">
        <f t="shared" si="14"/>
        <v>93</v>
      </c>
      <c r="I916" s="70" t="s">
        <v>0</v>
      </c>
    </row>
    <row r="917" ht="20" customHeight="1" spans="1:9">
      <c r="A917" s="64" t="s">
        <v>2090</v>
      </c>
      <c r="B917" s="65" t="s">
        <v>0</v>
      </c>
      <c r="C917" s="65" t="s">
        <v>0</v>
      </c>
      <c r="D917" s="65" t="s">
        <v>583</v>
      </c>
      <c r="E917" s="64" t="s">
        <v>2091</v>
      </c>
      <c r="F917" s="66">
        <v>362</v>
      </c>
      <c r="G917" s="66">
        <v>-25</v>
      </c>
      <c r="H917" s="66">
        <f t="shared" si="14"/>
        <v>337</v>
      </c>
      <c r="I917" s="70" t="s">
        <v>0</v>
      </c>
    </row>
    <row r="918" ht="20" customHeight="1" spans="1:9">
      <c r="A918" s="64" t="s">
        <v>2092</v>
      </c>
      <c r="B918" s="65" t="s">
        <v>1997</v>
      </c>
      <c r="C918" s="65" t="s">
        <v>559</v>
      </c>
      <c r="D918" s="65" t="s">
        <v>0</v>
      </c>
      <c r="E918" s="64" t="s">
        <v>2093</v>
      </c>
      <c r="F918" s="66">
        <f>SUM(F919:F945)</f>
        <v>14059.96</v>
      </c>
      <c r="G918" s="66">
        <f>SUM(G919:G945)</f>
        <v>-1664.96</v>
      </c>
      <c r="H918" s="66">
        <f>SUM(H919:H945)</f>
        <v>12395</v>
      </c>
      <c r="I918" s="70" t="s">
        <v>0</v>
      </c>
    </row>
    <row r="919" ht="20" customHeight="1" spans="1:9">
      <c r="A919" s="64" t="s">
        <v>2094</v>
      </c>
      <c r="B919" s="65" t="s">
        <v>0</v>
      </c>
      <c r="C919" s="65" t="s">
        <v>0</v>
      </c>
      <c r="D919" s="65" t="s">
        <v>551</v>
      </c>
      <c r="E919" s="64" t="s">
        <v>554</v>
      </c>
      <c r="F919" s="66">
        <v>505</v>
      </c>
      <c r="G919" s="66">
        <v>12</v>
      </c>
      <c r="H919" s="66">
        <f t="shared" si="14"/>
        <v>517</v>
      </c>
      <c r="I919" s="70" t="s">
        <v>0</v>
      </c>
    </row>
    <row r="920" s="62" customFormat="1" ht="36" hidden="1" customHeight="1" spans="1:9">
      <c r="A920" s="67" t="s">
        <v>2095</v>
      </c>
      <c r="B920" s="68" t="s">
        <v>0</v>
      </c>
      <c r="C920" s="68" t="s">
        <v>0</v>
      </c>
      <c r="D920" s="68" t="s">
        <v>556</v>
      </c>
      <c r="E920" s="67" t="s">
        <v>557</v>
      </c>
      <c r="F920" s="69">
        <v>0</v>
      </c>
      <c r="G920" s="69">
        <v>0</v>
      </c>
      <c r="H920" s="69">
        <f t="shared" si="14"/>
        <v>0</v>
      </c>
      <c r="I920" s="71" t="s">
        <v>0</v>
      </c>
    </row>
    <row r="921" s="62" customFormat="1" ht="36" hidden="1" customHeight="1" spans="1:9">
      <c r="A921" s="67" t="s">
        <v>2096</v>
      </c>
      <c r="B921" s="68" t="s">
        <v>0</v>
      </c>
      <c r="C921" s="68" t="s">
        <v>0</v>
      </c>
      <c r="D921" s="68" t="s">
        <v>559</v>
      </c>
      <c r="E921" s="67" t="s">
        <v>560</v>
      </c>
      <c r="F921" s="69">
        <v>0</v>
      </c>
      <c r="G921" s="69">
        <v>0</v>
      </c>
      <c r="H921" s="69">
        <f t="shared" si="14"/>
        <v>0</v>
      </c>
      <c r="I921" s="71" t="s">
        <v>0</v>
      </c>
    </row>
    <row r="922" s="62" customFormat="1" ht="36" hidden="1" customHeight="1" spans="1:9">
      <c r="A922" s="67" t="s">
        <v>2097</v>
      </c>
      <c r="B922" s="68" t="s">
        <v>0</v>
      </c>
      <c r="C922" s="68" t="s">
        <v>0</v>
      </c>
      <c r="D922" s="68" t="s">
        <v>562</v>
      </c>
      <c r="E922" s="67" t="s">
        <v>2098</v>
      </c>
      <c r="F922" s="69">
        <v>0</v>
      </c>
      <c r="G922" s="69">
        <v>0</v>
      </c>
      <c r="H922" s="69">
        <f t="shared" si="14"/>
        <v>0</v>
      </c>
      <c r="I922" s="71" t="s">
        <v>0</v>
      </c>
    </row>
    <row r="923" ht="20" customHeight="1" spans="1:9">
      <c r="A923" s="64" t="s">
        <v>2099</v>
      </c>
      <c r="B923" s="65" t="s">
        <v>0</v>
      </c>
      <c r="C923" s="65" t="s">
        <v>0</v>
      </c>
      <c r="D923" s="65" t="s">
        <v>565</v>
      </c>
      <c r="E923" s="64" t="s">
        <v>2100</v>
      </c>
      <c r="F923" s="66">
        <v>0</v>
      </c>
      <c r="G923" s="66">
        <v>22</v>
      </c>
      <c r="H923" s="66">
        <f t="shared" si="14"/>
        <v>22</v>
      </c>
      <c r="I923" s="70" t="s">
        <v>0</v>
      </c>
    </row>
    <row r="924" ht="20" customHeight="1" spans="1:9">
      <c r="A924" s="64" t="s">
        <v>2101</v>
      </c>
      <c r="B924" s="65" t="s">
        <v>0</v>
      </c>
      <c r="C924" s="65" t="s">
        <v>0</v>
      </c>
      <c r="D924" s="65" t="s">
        <v>568</v>
      </c>
      <c r="E924" s="64" t="s">
        <v>2102</v>
      </c>
      <c r="F924" s="66">
        <v>192</v>
      </c>
      <c r="G924" s="66">
        <v>-167</v>
      </c>
      <c r="H924" s="66">
        <f t="shared" si="14"/>
        <v>25</v>
      </c>
      <c r="I924" s="70" t="s">
        <v>0</v>
      </c>
    </row>
    <row r="925" s="62" customFormat="1" ht="36" hidden="1" customHeight="1" spans="1:9">
      <c r="A925" s="67" t="s">
        <v>2103</v>
      </c>
      <c r="B925" s="68" t="s">
        <v>0</v>
      </c>
      <c r="C925" s="68" t="s">
        <v>0</v>
      </c>
      <c r="D925" s="68" t="s">
        <v>571</v>
      </c>
      <c r="E925" s="67" t="s">
        <v>2104</v>
      </c>
      <c r="F925" s="69">
        <v>0</v>
      </c>
      <c r="G925" s="69">
        <v>0</v>
      </c>
      <c r="H925" s="69">
        <f t="shared" si="14"/>
        <v>0</v>
      </c>
      <c r="I925" s="71" t="s">
        <v>0</v>
      </c>
    </row>
    <row r="926" ht="20" customHeight="1" spans="1:9">
      <c r="A926" s="64" t="s">
        <v>2105</v>
      </c>
      <c r="B926" s="65" t="s">
        <v>0</v>
      </c>
      <c r="C926" s="65" t="s">
        <v>0</v>
      </c>
      <c r="D926" s="65" t="s">
        <v>574</v>
      </c>
      <c r="E926" s="64" t="s">
        <v>2106</v>
      </c>
      <c r="F926" s="66">
        <v>0</v>
      </c>
      <c r="G926" s="66">
        <v>614</v>
      </c>
      <c r="H926" s="66">
        <f t="shared" si="14"/>
        <v>614</v>
      </c>
      <c r="I926" s="70" t="s">
        <v>0</v>
      </c>
    </row>
    <row r="927" s="62" customFormat="1" ht="36" hidden="1" customHeight="1" spans="1:9">
      <c r="A927" s="67" t="s">
        <v>2107</v>
      </c>
      <c r="B927" s="82" t="s">
        <v>0</v>
      </c>
      <c r="C927" s="82" t="s">
        <v>0</v>
      </c>
      <c r="D927" s="82" t="s">
        <v>577</v>
      </c>
      <c r="E927" s="67" t="s">
        <v>2108</v>
      </c>
      <c r="F927" s="69">
        <v>0</v>
      </c>
      <c r="G927" s="69">
        <v>0</v>
      </c>
      <c r="H927" s="69">
        <f t="shared" si="14"/>
        <v>0</v>
      </c>
      <c r="I927" s="71" t="s">
        <v>0</v>
      </c>
    </row>
    <row r="928" ht="20" customHeight="1" spans="1:9">
      <c r="A928" s="64" t="s">
        <v>2109</v>
      </c>
      <c r="B928" s="65" t="s">
        <v>0</v>
      </c>
      <c r="C928" s="65" t="s">
        <v>0</v>
      </c>
      <c r="D928" s="65" t="s">
        <v>138</v>
      </c>
      <c r="E928" s="64" t="s">
        <v>2110</v>
      </c>
      <c r="F928" s="66">
        <v>581</v>
      </c>
      <c r="G928" s="66">
        <v>-563</v>
      </c>
      <c r="H928" s="66">
        <f t="shared" si="14"/>
        <v>18</v>
      </c>
      <c r="I928" s="70" t="s">
        <v>0</v>
      </c>
    </row>
    <row r="929" ht="20" customHeight="1" spans="1:9">
      <c r="A929" s="64" t="s">
        <v>2111</v>
      </c>
      <c r="B929" s="65" t="s">
        <v>0</v>
      </c>
      <c r="C929" s="65" t="s">
        <v>0</v>
      </c>
      <c r="D929" s="65" t="s">
        <v>708</v>
      </c>
      <c r="E929" s="64" t="s">
        <v>2112</v>
      </c>
      <c r="F929" s="66">
        <v>30</v>
      </c>
      <c r="G929" s="66">
        <v>-10</v>
      </c>
      <c r="H929" s="66">
        <f t="shared" si="14"/>
        <v>20</v>
      </c>
      <c r="I929" s="70" t="s">
        <v>0</v>
      </c>
    </row>
    <row r="930" s="62" customFormat="1" ht="36" hidden="1" customHeight="1" spans="1:9">
      <c r="A930" s="67" t="s">
        <v>2113</v>
      </c>
      <c r="B930" s="68" t="s">
        <v>0</v>
      </c>
      <c r="C930" s="68" t="s">
        <v>0</v>
      </c>
      <c r="D930" s="68" t="s">
        <v>711</v>
      </c>
      <c r="E930" s="67" t="s">
        <v>2114</v>
      </c>
      <c r="F930" s="69">
        <v>0</v>
      </c>
      <c r="G930" s="69">
        <v>0</v>
      </c>
      <c r="H930" s="69">
        <f t="shared" si="14"/>
        <v>0</v>
      </c>
      <c r="I930" s="71" t="s">
        <v>0</v>
      </c>
    </row>
    <row r="931" s="62" customFormat="1" ht="36" hidden="1" customHeight="1" spans="1:9">
      <c r="A931" s="67" t="s">
        <v>2115</v>
      </c>
      <c r="B931" s="68" t="s">
        <v>0</v>
      </c>
      <c r="C931" s="68" t="s">
        <v>0</v>
      </c>
      <c r="D931" s="68" t="s">
        <v>731</v>
      </c>
      <c r="E931" s="67" t="s">
        <v>2116</v>
      </c>
      <c r="F931" s="69">
        <v>0</v>
      </c>
      <c r="G931" s="69">
        <v>0</v>
      </c>
      <c r="H931" s="69">
        <f t="shared" si="14"/>
        <v>0</v>
      </c>
      <c r="I931" s="71" t="s">
        <v>0</v>
      </c>
    </row>
    <row r="932" ht="20" customHeight="1" spans="1:9">
      <c r="A932" s="64" t="s">
        <v>2117</v>
      </c>
      <c r="B932" s="65" t="s">
        <v>0</v>
      </c>
      <c r="C932" s="65" t="s">
        <v>0</v>
      </c>
      <c r="D932" s="65" t="s">
        <v>750</v>
      </c>
      <c r="E932" s="64" t="s">
        <v>2118</v>
      </c>
      <c r="F932" s="66">
        <v>7169</v>
      </c>
      <c r="G932" s="66">
        <v>-1144</v>
      </c>
      <c r="H932" s="66">
        <f t="shared" si="14"/>
        <v>6025</v>
      </c>
      <c r="I932" s="70" t="s">
        <v>0</v>
      </c>
    </row>
    <row r="933" s="62" customFormat="1" ht="36" hidden="1" customHeight="1" spans="1:9">
      <c r="A933" s="67" t="s">
        <v>2119</v>
      </c>
      <c r="B933" s="68" t="s">
        <v>0</v>
      </c>
      <c r="C933" s="68" t="s">
        <v>0</v>
      </c>
      <c r="D933" s="68" t="s">
        <v>919</v>
      </c>
      <c r="E933" s="67" t="s">
        <v>2120</v>
      </c>
      <c r="F933" s="69">
        <v>0</v>
      </c>
      <c r="G933" s="69">
        <v>0</v>
      </c>
      <c r="H933" s="69">
        <f t="shared" si="14"/>
        <v>0</v>
      </c>
      <c r="I933" s="71" t="s">
        <v>0</v>
      </c>
    </row>
    <row r="934" ht="20" customHeight="1" spans="1:9">
      <c r="A934" s="64" t="s">
        <v>2121</v>
      </c>
      <c r="B934" s="65" t="s">
        <v>0</v>
      </c>
      <c r="C934" s="65" t="s">
        <v>0</v>
      </c>
      <c r="D934" s="65" t="s">
        <v>922</v>
      </c>
      <c r="E934" s="64" t="s">
        <v>2122</v>
      </c>
      <c r="F934" s="66">
        <v>5350</v>
      </c>
      <c r="G934" s="66">
        <v>-1431</v>
      </c>
      <c r="H934" s="66">
        <f t="shared" si="14"/>
        <v>3919</v>
      </c>
      <c r="I934" s="70" t="s">
        <v>0</v>
      </c>
    </row>
    <row r="935" s="62" customFormat="1" ht="36" hidden="1" customHeight="1" spans="1:9">
      <c r="A935" s="67" t="s">
        <v>2123</v>
      </c>
      <c r="B935" s="68" t="s">
        <v>0</v>
      </c>
      <c r="C935" s="68" t="s">
        <v>0</v>
      </c>
      <c r="D935" s="68" t="s">
        <v>1761</v>
      </c>
      <c r="E935" s="67" t="s">
        <v>2124</v>
      </c>
      <c r="F935" s="69">
        <v>0</v>
      </c>
      <c r="G935" s="69">
        <v>0</v>
      </c>
      <c r="H935" s="69">
        <f t="shared" si="14"/>
        <v>0</v>
      </c>
      <c r="I935" s="71" t="s">
        <v>0</v>
      </c>
    </row>
    <row r="936" s="62" customFormat="1" ht="36" hidden="1" customHeight="1" spans="1:9">
      <c r="A936" s="67" t="s">
        <v>2125</v>
      </c>
      <c r="B936" s="68" t="s">
        <v>0</v>
      </c>
      <c r="C936" s="68" t="s">
        <v>0</v>
      </c>
      <c r="D936" s="68" t="s">
        <v>1819</v>
      </c>
      <c r="E936" s="67" t="s">
        <v>2126</v>
      </c>
      <c r="F936" s="69">
        <v>0</v>
      </c>
      <c r="G936" s="69">
        <v>0</v>
      </c>
      <c r="H936" s="69">
        <f t="shared" si="14"/>
        <v>0</v>
      </c>
      <c r="I936" s="71" t="s">
        <v>0</v>
      </c>
    </row>
    <row r="937" ht="20" customHeight="1" spans="1:9">
      <c r="A937" s="64" t="s">
        <v>2127</v>
      </c>
      <c r="B937" s="65" t="s">
        <v>0</v>
      </c>
      <c r="C937" s="65" t="s">
        <v>0</v>
      </c>
      <c r="D937" s="65" t="s">
        <v>1068</v>
      </c>
      <c r="E937" s="64" t="s">
        <v>2128</v>
      </c>
      <c r="F937" s="66">
        <v>89</v>
      </c>
      <c r="G937" s="66">
        <v>831</v>
      </c>
      <c r="H937" s="66">
        <f t="shared" si="14"/>
        <v>920</v>
      </c>
      <c r="I937" s="70" t="s">
        <v>0</v>
      </c>
    </row>
    <row r="938" ht="20" customHeight="1" spans="1:9">
      <c r="A938" s="64" t="s">
        <v>2129</v>
      </c>
      <c r="B938" s="65" t="s">
        <v>0</v>
      </c>
      <c r="C938" s="65" t="s">
        <v>0</v>
      </c>
      <c r="D938" s="65" t="s">
        <v>1073</v>
      </c>
      <c r="E938" s="64" t="s">
        <v>2130</v>
      </c>
      <c r="F938" s="66">
        <v>0</v>
      </c>
      <c r="G938" s="66">
        <v>12</v>
      </c>
      <c r="H938" s="66">
        <f t="shared" si="14"/>
        <v>12</v>
      </c>
      <c r="I938" s="70" t="s">
        <v>0</v>
      </c>
    </row>
    <row r="939" s="62" customFormat="1" ht="36" hidden="1" customHeight="1" spans="1:9">
      <c r="A939" s="67" t="s">
        <v>2131</v>
      </c>
      <c r="B939" s="82" t="s">
        <v>0</v>
      </c>
      <c r="C939" s="82" t="s">
        <v>0</v>
      </c>
      <c r="D939" s="82" t="s">
        <v>1076</v>
      </c>
      <c r="E939" s="67" t="s">
        <v>2132</v>
      </c>
      <c r="F939" s="69">
        <v>0</v>
      </c>
      <c r="G939" s="69">
        <v>0</v>
      </c>
      <c r="H939" s="69">
        <f t="shared" si="14"/>
        <v>0</v>
      </c>
      <c r="I939" s="71" t="s">
        <v>0</v>
      </c>
    </row>
    <row r="940" s="62" customFormat="1" ht="36" hidden="1" customHeight="1" spans="1:9">
      <c r="A940" s="67" t="s">
        <v>2133</v>
      </c>
      <c r="B940" s="68" t="s">
        <v>0</v>
      </c>
      <c r="C940" s="68" t="s">
        <v>0</v>
      </c>
      <c r="D940" s="68" t="s">
        <v>848</v>
      </c>
      <c r="E940" s="67" t="s">
        <v>2078</v>
      </c>
      <c r="F940" s="69">
        <v>0</v>
      </c>
      <c r="G940" s="69">
        <v>0</v>
      </c>
      <c r="H940" s="69">
        <f t="shared" si="14"/>
        <v>0</v>
      </c>
      <c r="I940" s="71" t="s">
        <v>0</v>
      </c>
    </row>
    <row r="941" s="62" customFormat="1" ht="36" hidden="1" customHeight="1" spans="1:9">
      <c r="A941" s="67" t="s">
        <v>2134</v>
      </c>
      <c r="B941" s="82" t="s">
        <v>0</v>
      </c>
      <c r="C941" s="82" t="s">
        <v>0</v>
      </c>
      <c r="D941" s="82" t="s">
        <v>859</v>
      </c>
      <c r="E941" s="67" t="s">
        <v>2135</v>
      </c>
      <c r="F941" s="69">
        <v>0</v>
      </c>
      <c r="G941" s="69">
        <v>0</v>
      </c>
      <c r="H941" s="69">
        <f t="shared" si="14"/>
        <v>0</v>
      </c>
      <c r="I941" s="71" t="s">
        <v>0</v>
      </c>
    </row>
    <row r="942" ht="20" customHeight="1" spans="1:9">
      <c r="A942" s="64" t="s">
        <v>2136</v>
      </c>
      <c r="B942" s="83" t="s">
        <v>0</v>
      </c>
      <c r="C942" s="83" t="s">
        <v>0</v>
      </c>
      <c r="D942" s="83" t="s">
        <v>872</v>
      </c>
      <c r="E942" s="64" t="s">
        <v>2137</v>
      </c>
      <c r="F942" s="66">
        <v>0</v>
      </c>
      <c r="G942" s="66">
        <v>30</v>
      </c>
      <c r="H942" s="66">
        <f t="shared" si="14"/>
        <v>30</v>
      </c>
      <c r="I942" s="70" t="s">
        <v>0</v>
      </c>
    </row>
    <row r="943" s="62" customFormat="1" ht="36" hidden="1" customHeight="1" spans="1:9">
      <c r="A943" s="67" t="s">
        <v>2138</v>
      </c>
      <c r="B943" s="82" t="s">
        <v>0</v>
      </c>
      <c r="C943" s="82" t="s">
        <v>0</v>
      </c>
      <c r="D943" s="82" t="s">
        <v>881</v>
      </c>
      <c r="E943" s="67" t="s">
        <v>2139</v>
      </c>
      <c r="F943" s="69">
        <v>0</v>
      </c>
      <c r="G943" s="69">
        <v>0</v>
      </c>
      <c r="H943" s="69">
        <f t="shared" si="14"/>
        <v>0</v>
      </c>
      <c r="I943" s="71" t="s">
        <v>0</v>
      </c>
    </row>
    <row r="944" s="62" customFormat="1" ht="36" hidden="1" customHeight="1" spans="1:9">
      <c r="A944" s="67" t="s">
        <v>2140</v>
      </c>
      <c r="B944" s="82" t="s">
        <v>0</v>
      </c>
      <c r="C944" s="82" t="s">
        <v>0</v>
      </c>
      <c r="D944" s="82" t="s">
        <v>889</v>
      </c>
      <c r="E944" s="67" t="s">
        <v>2141</v>
      </c>
      <c r="F944" s="69">
        <v>0</v>
      </c>
      <c r="G944" s="69">
        <v>0</v>
      </c>
      <c r="H944" s="69">
        <f t="shared" si="14"/>
        <v>0</v>
      </c>
      <c r="I944" s="71" t="s">
        <v>0</v>
      </c>
    </row>
    <row r="945" ht="20" customHeight="1" spans="1:9">
      <c r="A945" s="64" t="s">
        <v>306</v>
      </c>
      <c r="B945" s="83" t="s">
        <v>0</v>
      </c>
      <c r="C945" s="83" t="s">
        <v>0</v>
      </c>
      <c r="D945" s="83" t="s">
        <v>583</v>
      </c>
      <c r="E945" s="64" t="s">
        <v>305</v>
      </c>
      <c r="F945" s="66">
        <v>143.96</v>
      </c>
      <c r="G945" s="66">
        <v>129.04</v>
      </c>
      <c r="H945" s="66">
        <f t="shared" si="14"/>
        <v>273</v>
      </c>
      <c r="I945" s="70" t="s">
        <v>0</v>
      </c>
    </row>
    <row r="946" ht="20" customHeight="1" spans="1:9">
      <c r="A946" s="64" t="s">
        <v>2142</v>
      </c>
      <c r="B946" s="83" t="s">
        <v>1997</v>
      </c>
      <c r="C946" s="83" t="s">
        <v>565</v>
      </c>
      <c r="D946" s="83" t="s">
        <v>0</v>
      </c>
      <c r="E946" s="64" t="s">
        <v>2143</v>
      </c>
      <c r="F946" s="66">
        <f>SUM(F947:F956)</f>
        <v>11604</v>
      </c>
      <c r="G946" s="66">
        <f>SUM(G947:G956)</f>
        <v>1741</v>
      </c>
      <c r="H946" s="66">
        <f>SUM(H947:H956)</f>
        <v>13345</v>
      </c>
      <c r="I946" s="70" t="s">
        <v>0</v>
      </c>
    </row>
    <row r="947" ht="20" customHeight="1" spans="1:9">
      <c r="A947" s="64" t="s">
        <v>2144</v>
      </c>
      <c r="B947" s="65" t="s">
        <v>0</v>
      </c>
      <c r="C947" s="65" t="s">
        <v>0</v>
      </c>
      <c r="D947" s="65" t="s">
        <v>551</v>
      </c>
      <c r="E947" s="64" t="s">
        <v>554</v>
      </c>
      <c r="F947" s="66">
        <v>353</v>
      </c>
      <c r="G947" s="66">
        <v>106</v>
      </c>
      <c r="H947" s="66">
        <f t="shared" si="14"/>
        <v>459</v>
      </c>
      <c r="I947" s="70" t="s">
        <v>0</v>
      </c>
    </row>
    <row r="948" s="62" customFormat="1" ht="36" hidden="1" customHeight="1" spans="1:9">
      <c r="A948" s="67" t="s">
        <v>2145</v>
      </c>
      <c r="B948" s="68" t="s">
        <v>0</v>
      </c>
      <c r="C948" s="68" t="s">
        <v>0</v>
      </c>
      <c r="D948" s="68" t="s">
        <v>556</v>
      </c>
      <c r="E948" s="67" t="s">
        <v>557</v>
      </c>
      <c r="F948" s="69">
        <v>0</v>
      </c>
      <c r="G948" s="69">
        <v>0</v>
      </c>
      <c r="H948" s="69">
        <f t="shared" si="14"/>
        <v>0</v>
      </c>
      <c r="I948" s="71" t="s">
        <v>0</v>
      </c>
    </row>
    <row r="949" s="62" customFormat="1" ht="36" hidden="1" customHeight="1" spans="1:9">
      <c r="A949" s="67" t="s">
        <v>2146</v>
      </c>
      <c r="B949" s="68" t="s">
        <v>0</v>
      </c>
      <c r="C949" s="68" t="s">
        <v>0</v>
      </c>
      <c r="D949" s="68" t="s">
        <v>559</v>
      </c>
      <c r="E949" s="67" t="s">
        <v>560</v>
      </c>
      <c r="F949" s="69">
        <v>0</v>
      </c>
      <c r="G949" s="69">
        <v>0</v>
      </c>
      <c r="H949" s="69">
        <f t="shared" si="14"/>
        <v>0</v>
      </c>
      <c r="I949" s="71" t="s">
        <v>0</v>
      </c>
    </row>
    <row r="950" ht="20" customHeight="1" spans="1:9">
      <c r="A950" s="64" t="s">
        <v>2147</v>
      </c>
      <c r="B950" s="65" t="s">
        <v>0</v>
      </c>
      <c r="C950" s="65" t="s">
        <v>0</v>
      </c>
      <c r="D950" s="65" t="s">
        <v>562</v>
      </c>
      <c r="E950" s="64" t="s">
        <v>2148</v>
      </c>
      <c r="F950" s="66">
        <v>40</v>
      </c>
      <c r="G950" s="66">
        <v>46</v>
      </c>
      <c r="H950" s="66">
        <f t="shared" si="14"/>
        <v>86</v>
      </c>
      <c r="I950" s="70" t="s">
        <v>0</v>
      </c>
    </row>
    <row r="951" ht="20" customHeight="1" spans="1:9">
      <c r="A951" s="64" t="s">
        <v>2149</v>
      </c>
      <c r="B951" s="65" t="s">
        <v>0</v>
      </c>
      <c r="C951" s="65" t="s">
        <v>0</v>
      </c>
      <c r="D951" s="65" t="s">
        <v>565</v>
      </c>
      <c r="E951" s="64" t="s">
        <v>2150</v>
      </c>
      <c r="F951" s="66">
        <v>10099</v>
      </c>
      <c r="G951" s="66">
        <v>1454</v>
      </c>
      <c r="H951" s="66">
        <f t="shared" si="14"/>
        <v>11553</v>
      </c>
      <c r="I951" s="70" t="s">
        <v>0</v>
      </c>
    </row>
    <row r="952" s="62" customFormat="1" ht="36" hidden="1" customHeight="1" spans="1:9">
      <c r="A952" s="67" t="s">
        <v>2151</v>
      </c>
      <c r="B952" s="68" t="s">
        <v>0</v>
      </c>
      <c r="C952" s="68" t="s">
        <v>0</v>
      </c>
      <c r="D952" s="68" t="s">
        <v>568</v>
      </c>
      <c r="E952" s="67" t="s">
        <v>2152</v>
      </c>
      <c r="F952" s="69">
        <v>0</v>
      </c>
      <c r="G952" s="69">
        <v>0</v>
      </c>
      <c r="H952" s="69">
        <f t="shared" si="14"/>
        <v>0</v>
      </c>
      <c r="I952" s="71" t="s">
        <v>0</v>
      </c>
    </row>
    <row r="953" s="62" customFormat="1" ht="36" hidden="1" customHeight="1" spans="1:9">
      <c r="A953" s="67" t="s">
        <v>2153</v>
      </c>
      <c r="B953" s="68" t="s">
        <v>0</v>
      </c>
      <c r="C953" s="68" t="s">
        <v>0</v>
      </c>
      <c r="D953" s="68" t="s">
        <v>571</v>
      </c>
      <c r="E953" s="67" t="s">
        <v>2154</v>
      </c>
      <c r="F953" s="69">
        <v>0</v>
      </c>
      <c r="G953" s="69">
        <v>0</v>
      </c>
      <c r="H953" s="69">
        <f t="shared" si="14"/>
        <v>0</v>
      </c>
      <c r="I953" s="71" t="s">
        <v>0</v>
      </c>
    </row>
    <row r="954" s="62" customFormat="1" ht="36" hidden="1" customHeight="1" spans="1:9">
      <c r="A954" s="67" t="s">
        <v>2155</v>
      </c>
      <c r="B954" s="68" t="s">
        <v>0</v>
      </c>
      <c r="C954" s="68" t="s">
        <v>0</v>
      </c>
      <c r="D954" s="68" t="s">
        <v>574</v>
      </c>
      <c r="E954" s="67" t="s">
        <v>2156</v>
      </c>
      <c r="F954" s="69">
        <v>0</v>
      </c>
      <c r="G954" s="69">
        <v>0</v>
      </c>
      <c r="H954" s="69">
        <f t="shared" si="14"/>
        <v>0</v>
      </c>
      <c r="I954" s="71" t="s">
        <v>0</v>
      </c>
    </row>
    <row r="955" s="62" customFormat="1" ht="36" hidden="1" customHeight="1" spans="1:9">
      <c r="A955" s="67" t="s">
        <v>2157</v>
      </c>
      <c r="B955" s="68" t="s">
        <v>0</v>
      </c>
      <c r="C955" s="68" t="s">
        <v>0</v>
      </c>
      <c r="D955" s="68" t="s">
        <v>580</v>
      </c>
      <c r="E955" s="67" t="s">
        <v>581</v>
      </c>
      <c r="F955" s="69">
        <v>0</v>
      </c>
      <c r="G955" s="69">
        <v>0</v>
      </c>
      <c r="H955" s="69">
        <f t="shared" si="14"/>
        <v>0</v>
      </c>
      <c r="I955" s="71" t="s">
        <v>0</v>
      </c>
    </row>
    <row r="956" ht="20" customHeight="1" spans="1:9">
      <c r="A956" s="64" t="s">
        <v>2158</v>
      </c>
      <c r="B956" s="65" t="s">
        <v>0</v>
      </c>
      <c r="C956" s="65" t="s">
        <v>0</v>
      </c>
      <c r="D956" s="65" t="s">
        <v>583</v>
      </c>
      <c r="E956" s="64" t="s">
        <v>2159</v>
      </c>
      <c r="F956" s="66">
        <v>1112</v>
      </c>
      <c r="G956" s="66">
        <v>135</v>
      </c>
      <c r="H956" s="66">
        <f t="shared" si="14"/>
        <v>1247</v>
      </c>
      <c r="I956" s="70" t="s">
        <v>0</v>
      </c>
    </row>
    <row r="957" ht="20" customHeight="1" spans="1:9">
      <c r="A957" s="64" t="s">
        <v>2160</v>
      </c>
      <c r="B957" s="65" t="s">
        <v>1997</v>
      </c>
      <c r="C957" s="65" t="s">
        <v>571</v>
      </c>
      <c r="D957" s="65" t="s">
        <v>0</v>
      </c>
      <c r="E957" s="64" t="s">
        <v>2161</v>
      </c>
      <c r="F957" s="66">
        <f>SUM(F958:F963)</f>
        <v>6321</v>
      </c>
      <c r="G957" s="66">
        <f>SUM(G958:G963)</f>
        <v>470</v>
      </c>
      <c r="H957" s="66">
        <f>SUM(H958:H963)</f>
        <v>6791</v>
      </c>
      <c r="I957" s="70" t="s">
        <v>0</v>
      </c>
    </row>
    <row r="958" ht="20" customHeight="1" spans="1:9">
      <c r="A958" s="64" t="s">
        <v>2162</v>
      </c>
      <c r="B958" s="65" t="s">
        <v>0</v>
      </c>
      <c r="C958" s="65" t="s">
        <v>0</v>
      </c>
      <c r="D958" s="65" t="s">
        <v>551</v>
      </c>
      <c r="E958" s="64" t="s">
        <v>2163</v>
      </c>
      <c r="F958" s="66">
        <v>1636</v>
      </c>
      <c r="G958" s="66">
        <v>512</v>
      </c>
      <c r="H958" s="66">
        <f t="shared" si="14"/>
        <v>2148</v>
      </c>
      <c r="I958" s="70" t="s">
        <v>0</v>
      </c>
    </row>
    <row r="959" s="62" customFormat="1" ht="36" hidden="1" customHeight="1" spans="1:9">
      <c r="A959" s="67" t="s">
        <v>2164</v>
      </c>
      <c r="B959" s="68" t="s">
        <v>0</v>
      </c>
      <c r="C959" s="68" t="s">
        <v>0</v>
      </c>
      <c r="D959" s="68" t="s">
        <v>562</v>
      </c>
      <c r="E959" s="67" t="s">
        <v>2165</v>
      </c>
      <c r="F959" s="69">
        <v>0</v>
      </c>
      <c r="G959" s="69">
        <v>0</v>
      </c>
      <c r="H959" s="69">
        <f t="shared" si="14"/>
        <v>0</v>
      </c>
      <c r="I959" s="71" t="s">
        <v>0</v>
      </c>
    </row>
    <row r="960" ht="20" customHeight="1" spans="1:9">
      <c r="A960" s="64" t="s">
        <v>242</v>
      </c>
      <c r="B960" s="83" t="s">
        <v>0</v>
      </c>
      <c r="C960" s="83" t="s">
        <v>0</v>
      </c>
      <c r="D960" s="83" t="s">
        <v>565</v>
      </c>
      <c r="E960" s="64" t="s">
        <v>241</v>
      </c>
      <c r="F960" s="66">
        <v>4385</v>
      </c>
      <c r="G960" s="66">
        <v>-42</v>
      </c>
      <c r="H960" s="66">
        <f t="shared" si="14"/>
        <v>4343</v>
      </c>
      <c r="I960" s="70" t="s">
        <v>0</v>
      </c>
    </row>
    <row r="961" ht="20" customHeight="1" spans="1:9">
      <c r="A961" s="64" t="s">
        <v>2166</v>
      </c>
      <c r="B961" s="65" t="s">
        <v>0</v>
      </c>
      <c r="C961" s="65" t="s">
        <v>0</v>
      </c>
      <c r="D961" s="65" t="s">
        <v>568</v>
      </c>
      <c r="E961" s="64" t="s">
        <v>2167</v>
      </c>
      <c r="F961" s="66">
        <v>300</v>
      </c>
      <c r="G961" s="66">
        <v>0</v>
      </c>
      <c r="H961" s="66">
        <f t="shared" si="14"/>
        <v>300</v>
      </c>
      <c r="I961" s="70" t="s">
        <v>0</v>
      </c>
    </row>
    <row r="962" s="62" customFormat="1" ht="36" hidden="1" customHeight="1" spans="1:9">
      <c r="A962" s="67" t="s">
        <v>2168</v>
      </c>
      <c r="B962" s="68" t="s">
        <v>0</v>
      </c>
      <c r="C962" s="68" t="s">
        <v>0</v>
      </c>
      <c r="D962" s="68" t="s">
        <v>571</v>
      </c>
      <c r="E962" s="67" t="s">
        <v>2169</v>
      </c>
      <c r="F962" s="69">
        <v>0</v>
      </c>
      <c r="G962" s="69">
        <v>0</v>
      </c>
      <c r="H962" s="69">
        <f t="shared" si="14"/>
        <v>0</v>
      </c>
      <c r="I962" s="71" t="s">
        <v>0</v>
      </c>
    </row>
    <row r="963" s="62" customFormat="1" ht="36" hidden="1" customHeight="1" spans="1:9">
      <c r="A963" s="67" t="s">
        <v>2170</v>
      </c>
      <c r="B963" s="68" t="s">
        <v>0</v>
      </c>
      <c r="C963" s="68" t="s">
        <v>0</v>
      </c>
      <c r="D963" s="68" t="s">
        <v>583</v>
      </c>
      <c r="E963" s="67" t="s">
        <v>2171</v>
      </c>
      <c r="F963" s="69">
        <v>0</v>
      </c>
      <c r="G963" s="69">
        <v>0</v>
      </c>
      <c r="H963" s="69">
        <f t="shared" si="14"/>
        <v>0</v>
      </c>
      <c r="I963" s="71" t="s">
        <v>0</v>
      </c>
    </row>
    <row r="964" ht="20" customHeight="1" spans="1:9">
      <c r="A964" s="64" t="s">
        <v>2172</v>
      </c>
      <c r="B964" s="65" t="s">
        <v>1997</v>
      </c>
      <c r="C964" s="65" t="s">
        <v>574</v>
      </c>
      <c r="D964" s="65" t="s">
        <v>0</v>
      </c>
      <c r="E964" s="64" t="s">
        <v>2173</v>
      </c>
      <c r="F964" s="66">
        <f>SUM(F965:F969)</f>
        <v>305</v>
      </c>
      <c r="G964" s="66">
        <f>SUM(G965:G969)</f>
        <v>-246</v>
      </c>
      <c r="H964" s="66">
        <f>SUM(H965:H969)</f>
        <v>59</v>
      </c>
      <c r="I964" s="70" t="s">
        <v>0</v>
      </c>
    </row>
    <row r="965" s="62" customFormat="1" ht="36" hidden="1" customHeight="1" spans="1:9">
      <c r="A965" s="67" t="s">
        <v>2174</v>
      </c>
      <c r="B965" s="68" t="s">
        <v>0</v>
      </c>
      <c r="C965" s="68" t="s">
        <v>0</v>
      </c>
      <c r="D965" s="68" t="s">
        <v>551</v>
      </c>
      <c r="E965" s="67" t="s">
        <v>2175</v>
      </c>
      <c r="F965" s="69">
        <v>0</v>
      </c>
      <c r="G965" s="69">
        <v>0</v>
      </c>
      <c r="H965" s="69">
        <f t="shared" si="14"/>
        <v>0</v>
      </c>
      <c r="I965" s="71" t="s">
        <v>0</v>
      </c>
    </row>
    <row r="966" ht="20" customHeight="1" spans="1:9">
      <c r="A966" s="64" t="s">
        <v>2176</v>
      </c>
      <c r="B966" s="65" t="s">
        <v>0</v>
      </c>
      <c r="C966" s="65" t="s">
        <v>0</v>
      </c>
      <c r="D966" s="65" t="s">
        <v>559</v>
      </c>
      <c r="E966" s="64" t="s">
        <v>2177</v>
      </c>
      <c r="F966" s="66">
        <v>78</v>
      </c>
      <c r="G966" s="66">
        <v>-20</v>
      </c>
      <c r="H966" s="66">
        <f t="shared" si="14"/>
        <v>58</v>
      </c>
      <c r="I966" s="70" t="s">
        <v>0</v>
      </c>
    </row>
    <row r="967" ht="20" customHeight="1" spans="1:9">
      <c r="A967" s="64" t="s">
        <v>2178</v>
      </c>
      <c r="B967" s="65" t="s">
        <v>0</v>
      </c>
      <c r="C967" s="65" t="s">
        <v>0</v>
      </c>
      <c r="D967" s="65" t="s">
        <v>562</v>
      </c>
      <c r="E967" s="64" t="s">
        <v>2179</v>
      </c>
      <c r="F967" s="66">
        <v>179</v>
      </c>
      <c r="G967" s="66">
        <v>-178</v>
      </c>
      <c r="H967" s="66">
        <f t="shared" si="14"/>
        <v>1</v>
      </c>
      <c r="I967" s="70" t="s">
        <v>0</v>
      </c>
    </row>
    <row r="968" s="62" customFormat="1" ht="36" hidden="1" customHeight="1" spans="1:9">
      <c r="A968" s="67" t="s">
        <v>2180</v>
      </c>
      <c r="B968" s="68" t="s">
        <v>0</v>
      </c>
      <c r="C968" s="68" t="s">
        <v>0</v>
      </c>
      <c r="D968" s="68" t="s">
        <v>565</v>
      </c>
      <c r="E968" s="67" t="s">
        <v>2181</v>
      </c>
      <c r="F968" s="69">
        <v>0</v>
      </c>
      <c r="G968" s="69">
        <v>0</v>
      </c>
      <c r="H968" s="69">
        <f t="shared" si="14"/>
        <v>0</v>
      </c>
      <c r="I968" s="71" t="s">
        <v>0</v>
      </c>
    </row>
    <row r="969" s="44" customFormat="1" ht="20" customHeight="1" spans="1:9">
      <c r="A969" s="75" t="s">
        <v>2182</v>
      </c>
      <c r="B969" s="76" t="s">
        <v>0</v>
      </c>
      <c r="C969" s="76" t="s">
        <v>0</v>
      </c>
      <c r="D969" s="76" t="s">
        <v>583</v>
      </c>
      <c r="E969" s="75" t="s">
        <v>2183</v>
      </c>
      <c r="F969" s="27">
        <v>48</v>
      </c>
      <c r="G969" s="27">
        <v>-48</v>
      </c>
      <c r="H969" s="27">
        <f t="shared" si="14"/>
        <v>0</v>
      </c>
      <c r="I969" s="77" t="s">
        <v>0</v>
      </c>
    </row>
    <row r="970" s="62" customFormat="1" ht="36" hidden="1" customHeight="1" spans="1:9">
      <c r="A970" s="67" t="s">
        <v>2184</v>
      </c>
      <c r="B970" s="68" t="s">
        <v>1997</v>
      </c>
      <c r="C970" s="68" t="s">
        <v>577</v>
      </c>
      <c r="D970" s="68" t="s">
        <v>0</v>
      </c>
      <c r="E970" s="67" t="s">
        <v>2185</v>
      </c>
      <c r="F970" s="69">
        <f>SUM(F971:F972)</f>
        <v>0</v>
      </c>
      <c r="G970" s="69">
        <f>SUM(G971:G972)</f>
        <v>0</v>
      </c>
      <c r="H970" s="69">
        <f>SUM(H971:H972)</f>
        <v>0</v>
      </c>
      <c r="I970" s="71" t="s">
        <v>0</v>
      </c>
    </row>
    <row r="971" s="62" customFormat="1" ht="36" hidden="1" customHeight="1" spans="1:9">
      <c r="A971" s="67" t="s">
        <v>2186</v>
      </c>
      <c r="B971" s="82" t="s">
        <v>0</v>
      </c>
      <c r="C971" s="82" t="s">
        <v>0</v>
      </c>
      <c r="D971" s="68" t="s">
        <v>551</v>
      </c>
      <c r="E971" s="67" t="s">
        <v>2187</v>
      </c>
      <c r="F971" s="69">
        <v>0</v>
      </c>
      <c r="G971" s="69">
        <v>0</v>
      </c>
      <c r="H971" s="69">
        <f t="shared" ref="H971:H1034" si="15">SUM(F971:G971)</f>
        <v>0</v>
      </c>
      <c r="I971" s="71" t="s">
        <v>0</v>
      </c>
    </row>
    <row r="972" s="62" customFormat="1" ht="36" hidden="1" customHeight="1" spans="1:9">
      <c r="A972" s="67" t="s">
        <v>2188</v>
      </c>
      <c r="B972" s="82" t="s">
        <v>0</v>
      </c>
      <c r="C972" s="82" t="s">
        <v>0</v>
      </c>
      <c r="D972" s="68" t="s">
        <v>583</v>
      </c>
      <c r="E972" s="67" t="s">
        <v>2189</v>
      </c>
      <c r="F972" s="69">
        <v>0</v>
      </c>
      <c r="G972" s="69">
        <v>0</v>
      </c>
      <c r="H972" s="69">
        <f t="shared" si="15"/>
        <v>0</v>
      </c>
      <c r="I972" s="71" t="s">
        <v>0</v>
      </c>
    </row>
    <row r="973" ht="20" customHeight="1" spans="1:9">
      <c r="A973" s="64" t="s">
        <v>2190</v>
      </c>
      <c r="B973" s="65" t="s">
        <v>1997</v>
      </c>
      <c r="C973" s="65" t="s">
        <v>583</v>
      </c>
      <c r="D973" s="65" t="s">
        <v>0</v>
      </c>
      <c r="E973" s="64" t="s">
        <v>2191</v>
      </c>
      <c r="F973" s="66">
        <f>SUM(F974:F975)</f>
        <v>547</v>
      </c>
      <c r="G973" s="66">
        <f>SUM(G974:G975)</f>
        <v>78</v>
      </c>
      <c r="H973" s="66">
        <f>SUM(H974:H975)</f>
        <v>625</v>
      </c>
      <c r="I973" s="70" t="s">
        <v>0</v>
      </c>
    </row>
    <row r="974" s="62" customFormat="1" ht="36" hidden="1" customHeight="1" spans="1:9">
      <c r="A974" s="67" t="s">
        <v>2192</v>
      </c>
      <c r="B974" s="82" t="s">
        <v>0</v>
      </c>
      <c r="C974" s="82" t="s">
        <v>0</v>
      </c>
      <c r="D974" s="68" t="s">
        <v>551</v>
      </c>
      <c r="E974" s="67" t="s">
        <v>2193</v>
      </c>
      <c r="F974" s="69">
        <v>0</v>
      </c>
      <c r="G974" s="69">
        <v>0</v>
      </c>
      <c r="H974" s="69">
        <f t="shared" si="15"/>
        <v>0</v>
      </c>
      <c r="I974" s="71" t="s">
        <v>0</v>
      </c>
    </row>
    <row r="975" ht="20" customHeight="1" spans="1:9">
      <c r="A975" s="64" t="s">
        <v>2194</v>
      </c>
      <c r="B975" s="65" t="s">
        <v>0</v>
      </c>
      <c r="C975" s="65" t="s">
        <v>0</v>
      </c>
      <c r="D975" s="65" t="s">
        <v>583</v>
      </c>
      <c r="E975" s="64" t="s">
        <v>2191</v>
      </c>
      <c r="F975" s="66">
        <v>547</v>
      </c>
      <c r="G975" s="66">
        <v>78</v>
      </c>
      <c r="H975" s="66">
        <f t="shared" si="15"/>
        <v>625</v>
      </c>
      <c r="I975" s="70" t="s">
        <v>0</v>
      </c>
    </row>
    <row r="976" ht="20" customHeight="1" spans="1:9">
      <c r="A976" s="64" t="s">
        <v>2195</v>
      </c>
      <c r="B976" s="65" t="s">
        <v>2195</v>
      </c>
      <c r="C976" s="65" t="s">
        <v>0</v>
      </c>
      <c r="D976" s="65" t="s">
        <v>0</v>
      </c>
      <c r="E976" s="64" t="s">
        <v>2196</v>
      </c>
      <c r="F976" s="66">
        <f>SUM(F977,F999,F1009,F1019,F1026)</f>
        <v>747</v>
      </c>
      <c r="G976" s="66">
        <f>SUM(G977,G999,G1009,G1019,G1026)</f>
        <v>670</v>
      </c>
      <c r="H976" s="66">
        <f>SUM(H977,H999,H1009,H1019,H1026)</f>
        <v>1417</v>
      </c>
      <c r="I976" s="70" t="s">
        <v>0</v>
      </c>
    </row>
    <row r="977" ht="20" customHeight="1" spans="1:9">
      <c r="A977" s="64" t="s">
        <v>2197</v>
      </c>
      <c r="B977" s="65" t="s">
        <v>2195</v>
      </c>
      <c r="C977" s="65" t="s">
        <v>551</v>
      </c>
      <c r="D977" s="65" t="s">
        <v>0</v>
      </c>
      <c r="E977" s="64" t="s">
        <v>2198</v>
      </c>
      <c r="F977" s="66">
        <f>SUM(F978:F998)</f>
        <v>747</v>
      </c>
      <c r="G977" s="66">
        <f>SUM(G978:G998)</f>
        <v>456</v>
      </c>
      <c r="H977" s="66">
        <f>SUM(H978:H998)</f>
        <v>1203</v>
      </c>
      <c r="I977" s="70" t="s">
        <v>0</v>
      </c>
    </row>
    <row r="978" ht="20" customHeight="1" spans="1:9">
      <c r="A978" s="64" t="s">
        <v>2199</v>
      </c>
      <c r="B978" s="65" t="s">
        <v>0</v>
      </c>
      <c r="C978" s="65" t="s">
        <v>0</v>
      </c>
      <c r="D978" s="65" t="s">
        <v>551</v>
      </c>
      <c r="E978" s="64" t="s">
        <v>554</v>
      </c>
      <c r="F978" s="66">
        <v>465</v>
      </c>
      <c r="G978" s="66">
        <v>67</v>
      </c>
      <c r="H978" s="66">
        <f t="shared" si="15"/>
        <v>532</v>
      </c>
      <c r="I978" s="70" t="s">
        <v>0</v>
      </c>
    </row>
    <row r="979" s="62" customFormat="1" ht="36" hidden="1" customHeight="1" spans="1:9">
      <c r="A979" s="67" t="s">
        <v>2200</v>
      </c>
      <c r="B979" s="68" t="s">
        <v>0</v>
      </c>
      <c r="C979" s="68" t="s">
        <v>0</v>
      </c>
      <c r="D979" s="68" t="s">
        <v>556</v>
      </c>
      <c r="E979" s="67" t="s">
        <v>557</v>
      </c>
      <c r="F979" s="69">
        <v>0</v>
      </c>
      <c r="G979" s="69">
        <v>0</v>
      </c>
      <c r="H979" s="69">
        <f t="shared" si="15"/>
        <v>0</v>
      </c>
      <c r="I979" s="71" t="s">
        <v>0</v>
      </c>
    </row>
    <row r="980" s="62" customFormat="1" ht="36" hidden="1" customHeight="1" spans="1:9">
      <c r="A980" s="67" t="s">
        <v>2201</v>
      </c>
      <c r="B980" s="68" t="s">
        <v>0</v>
      </c>
      <c r="C980" s="68" t="s">
        <v>0</v>
      </c>
      <c r="D980" s="68" t="s">
        <v>559</v>
      </c>
      <c r="E980" s="67" t="s">
        <v>560</v>
      </c>
      <c r="F980" s="69">
        <v>0</v>
      </c>
      <c r="G980" s="69">
        <v>0</v>
      </c>
      <c r="H980" s="69">
        <f t="shared" si="15"/>
        <v>0</v>
      </c>
      <c r="I980" s="71" t="s">
        <v>0</v>
      </c>
    </row>
    <row r="981" ht="20" customHeight="1" spans="1:9">
      <c r="A981" s="64" t="s">
        <v>2202</v>
      </c>
      <c r="B981" s="65" t="s">
        <v>0</v>
      </c>
      <c r="C981" s="65" t="s">
        <v>0</v>
      </c>
      <c r="D981" s="65" t="s">
        <v>562</v>
      </c>
      <c r="E981" s="64" t="s">
        <v>2203</v>
      </c>
      <c r="F981" s="66">
        <v>282</v>
      </c>
      <c r="G981" s="66">
        <v>389</v>
      </c>
      <c r="H981" s="66">
        <f t="shared" si="15"/>
        <v>671</v>
      </c>
      <c r="I981" s="70" t="s">
        <v>0</v>
      </c>
    </row>
    <row r="982" s="62" customFormat="1" ht="36" hidden="1" customHeight="1" spans="1:9">
      <c r="A982" s="67" t="s">
        <v>2204</v>
      </c>
      <c r="B982" s="68" t="s">
        <v>0</v>
      </c>
      <c r="C982" s="68" t="s">
        <v>0</v>
      </c>
      <c r="D982" s="68" t="s">
        <v>568</v>
      </c>
      <c r="E982" s="67" t="s">
        <v>2205</v>
      </c>
      <c r="F982" s="69">
        <v>0</v>
      </c>
      <c r="G982" s="69">
        <v>0</v>
      </c>
      <c r="H982" s="69">
        <f t="shared" si="15"/>
        <v>0</v>
      </c>
      <c r="I982" s="71" t="s">
        <v>0</v>
      </c>
    </row>
    <row r="983" s="62" customFormat="1" ht="36" hidden="1" customHeight="1" spans="1:9">
      <c r="A983" s="67" t="s">
        <v>2206</v>
      </c>
      <c r="B983" s="68" t="s">
        <v>0</v>
      </c>
      <c r="C983" s="68" t="s">
        <v>0</v>
      </c>
      <c r="D983" s="68" t="s">
        <v>577</v>
      </c>
      <c r="E983" s="67" t="s">
        <v>2207</v>
      </c>
      <c r="F983" s="69">
        <v>0</v>
      </c>
      <c r="G983" s="69">
        <v>0</v>
      </c>
      <c r="H983" s="69">
        <f t="shared" si="15"/>
        <v>0</v>
      </c>
      <c r="I983" s="71" t="s">
        <v>0</v>
      </c>
    </row>
    <row r="984" s="62" customFormat="1" ht="36" hidden="1" customHeight="1" spans="1:9">
      <c r="A984" s="67" t="s">
        <v>2208</v>
      </c>
      <c r="B984" s="68" t="s">
        <v>0</v>
      </c>
      <c r="C984" s="68" t="s">
        <v>0</v>
      </c>
      <c r="D984" s="68" t="s">
        <v>138</v>
      </c>
      <c r="E984" s="67" t="s">
        <v>2209</v>
      </c>
      <c r="F984" s="69">
        <v>0</v>
      </c>
      <c r="G984" s="69">
        <v>0</v>
      </c>
      <c r="H984" s="69">
        <f t="shared" si="15"/>
        <v>0</v>
      </c>
      <c r="I984" s="71" t="s">
        <v>0</v>
      </c>
    </row>
    <row r="985" s="62" customFormat="1" ht="36" hidden="1" customHeight="1" spans="1:9">
      <c r="A985" s="67" t="s">
        <v>2210</v>
      </c>
      <c r="B985" s="68" t="s">
        <v>0</v>
      </c>
      <c r="C985" s="68" t="s">
        <v>0</v>
      </c>
      <c r="D985" s="68" t="s">
        <v>708</v>
      </c>
      <c r="E985" s="67" t="s">
        <v>2211</v>
      </c>
      <c r="F985" s="69">
        <v>0</v>
      </c>
      <c r="G985" s="69">
        <v>0</v>
      </c>
      <c r="H985" s="69">
        <f t="shared" si="15"/>
        <v>0</v>
      </c>
      <c r="I985" s="71" t="s">
        <v>0</v>
      </c>
    </row>
    <row r="986" s="62" customFormat="1" ht="36" hidden="1" customHeight="1" spans="1:9">
      <c r="A986" s="67" t="s">
        <v>2212</v>
      </c>
      <c r="B986" s="68" t="s">
        <v>0</v>
      </c>
      <c r="C986" s="68" t="s">
        <v>0</v>
      </c>
      <c r="D986" s="68" t="s">
        <v>711</v>
      </c>
      <c r="E986" s="67" t="s">
        <v>2213</v>
      </c>
      <c r="F986" s="69">
        <v>0</v>
      </c>
      <c r="G986" s="69">
        <v>0</v>
      </c>
      <c r="H986" s="69">
        <f t="shared" si="15"/>
        <v>0</v>
      </c>
      <c r="I986" s="71" t="s">
        <v>0</v>
      </c>
    </row>
    <row r="987" s="62" customFormat="1" ht="36" hidden="1" customHeight="1" spans="1:9">
      <c r="A987" s="67" t="s">
        <v>2214</v>
      </c>
      <c r="B987" s="82" t="s">
        <v>0</v>
      </c>
      <c r="C987" s="82" t="s">
        <v>0</v>
      </c>
      <c r="D987" s="82" t="s">
        <v>750</v>
      </c>
      <c r="E987" s="67" t="s">
        <v>2215</v>
      </c>
      <c r="F987" s="69">
        <v>0</v>
      </c>
      <c r="G987" s="69">
        <v>0</v>
      </c>
      <c r="H987" s="69">
        <f t="shared" si="15"/>
        <v>0</v>
      </c>
      <c r="I987" s="71" t="s">
        <v>0</v>
      </c>
    </row>
    <row r="988" s="62" customFormat="1" ht="36" hidden="1" customHeight="1" spans="1:9">
      <c r="A988" s="67" t="s">
        <v>2216</v>
      </c>
      <c r="B988" s="82" t="s">
        <v>0</v>
      </c>
      <c r="C988" s="82" t="s">
        <v>0</v>
      </c>
      <c r="D988" s="82" t="s">
        <v>1076</v>
      </c>
      <c r="E988" s="67" t="s">
        <v>2217</v>
      </c>
      <c r="F988" s="69">
        <v>0</v>
      </c>
      <c r="G988" s="69">
        <v>0</v>
      </c>
      <c r="H988" s="69">
        <f t="shared" si="15"/>
        <v>0</v>
      </c>
      <c r="I988" s="71" t="s">
        <v>0</v>
      </c>
    </row>
    <row r="989" s="62" customFormat="1" ht="36" hidden="1" customHeight="1" spans="1:9">
      <c r="A989" s="67" t="s">
        <v>2218</v>
      </c>
      <c r="B989" s="82" t="s">
        <v>0</v>
      </c>
      <c r="C989" s="82" t="s">
        <v>0</v>
      </c>
      <c r="D989" s="82" t="s">
        <v>771</v>
      </c>
      <c r="E989" s="67" t="s">
        <v>2219</v>
      </c>
      <c r="F989" s="69">
        <v>0</v>
      </c>
      <c r="G989" s="69">
        <v>0</v>
      </c>
      <c r="H989" s="69">
        <f t="shared" si="15"/>
        <v>0</v>
      </c>
      <c r="I989" s="71" t="s">
        <v>0</v>
      </c>
    </row>
    <row r="990" s="62" customFormat="1" ht="36" hidden="1" customHeight="1" spans="1:9">
      <c r="A990" s="67" t="s">
        <v>2220</v>
      </c>
      <c r="B990" s="82" t="s">
        <v>0</v>
      </c>
      <c r="C990" s="82" t="s">
        <v>0</v>
      </c>
      <c r="D990" s="82" t="s">
        <v>1660</v>
      </c>
      <c r="E990" s="67" t="s">
        <v>2221</v>
      </c>
      <c r="F990" s="69">
        <v>0</v>
      </c>
      <c r="G990" s="69">
        <v>0</v>
      </c>
      <c r="H990" s="69">
        <f t="shared" si="15"/>
        <v>0</v>
      </c>
      <c r="I990" s="71" t="s">
        <v>0</v>
      </c>
    </row>
    <row r="991" s="62" customFormat="1" ht="36" hidden="1" customHeight="1" spans="1:9">
      <c r="A991" s="67" t="s">
        <v>2222</v>
      </c>
      <c r="B991" s="82" t="s">
        <v>0</v>
      </c>
      <c r="C991" s="82" t="s">
        <v>0</v>
      </c>
      <c r="D991" s="82" t="s">
        <v>805</v>
      </c>
      <c r="E991" s="67" t="s">
        <v>2223</v>
      </c>
      <c r="F991" s="69">
        <v>0</v>
      </c>
      <c r="G991" s="69">
        <v>0</v>
      </c>
      <c r="H991" s="69">
        <f t="shared" si="15"/>
        <v>0</v>
      </c>
      <c r="I991" s="71" t="s">
        <v>0</v>
      </c>
    </row>
    <row r="992" s="62" customFormat="1" ht="36" hidden="1" customHeight="1" spans="1:9">
      <c r="A992" s="67" t="s">
        <v>2224</v>
      </c>
      <c r="B992" s="82" t="s">
        <v>0</v>
      </c>
      <c r="C992" s="82" t="s">
        <v>0</v>
      </c>
      <c r="D992" s="82" t="s">
        <v>815</v>
      </c>
      <c r="E992" s="67" t="s">
        <v>2225</v>
      </c>
      <c r="F992" s="69">
        <v>0</v>
      </c>
      <c r="G992" s="69">
        <v>0</v>
      </c>
      <c r="H992" s="69">
        <f t="shared" si="15"/>
        <v>0</v>
      </c>
      <c r="I992" s="71" t="s">
        <v>0</v>
      </c>
    </row>
    <row r="993" s="62" customFormat="1" ht="36" hidden="1" customHeight="1" spans="1:9">
      <c r="A993" s="67" t="s">
        <v>2226</v>
      </c>
      <c r="B993" s="82" t="s">
        <v>0</v>
      </c>
      <c r="C993" s="82" t="s">
        <v>0</v>
      </c>
      <c r="D993" s="82" t="s">
        <v>1682</v>
      </c>
      <c r="E993" s="67" t="s">
        <v>2227</v>
      </c>
      <c r="F993" s="69">
        <v>0</v>
      </c>
      <c r="G993" s="69">
        <v>0</v>
      </c>
      <c r="H993" s="69">
        <f t="shared" si="15"/>
        <v>0</v>
      </c>
      <c r="I993" s="71" t="s">
        <v>0</v>
      </c>
    </row>
    <row r="994" s="62" customFormat="1" ht="36" hidden="1" customHeight="1" spans="1:9">
      <c r="A994" s="67" t="s">
        <v>2228</v>
      </c>
      <c r="B994" s="82" t="s">
        <v>0</v>
      </c>
      <c r="C994" s="82" t="s">
        <v>0</v>
      </c>
      <c r="D994" s="82" t="s">
        <v>826</v>
      </c>
      <c r="E994" s="67" t="s">
        <v>2229</v>
      </c>
      <c r="F994" s="69">
        <v>0</v>
      </c>
      <c r="G994" s="69">
        <v>0</v>
      </c>
      <c r="H994" s="69">
        <f t="shared" si="15"/>
        <v>0</v>
      </c>
      <c r="I994" s="71" t="s">
        <v>0</v>
      </c>
    </row>
    <row r="995" s="62" customFormat="1" ht="36" hidden="1" customHeight="1" spans="1:9">
      <c r="A995" s="67" t="s">
        <v>2230</v>
      </c>
      <c r="B995" s="82" t="s">
        <v>0</v>
      </c>
      <c r="C995" s="82" t="s">
        <v>0</v>
      </c>
      <c r="D995" s="82" t="s">
        <v>848</v>
      </c>
      <c r="E995" s="67" t="s">
        <v>2231</v>
      </c>
      <c r="F995" s="69">
        <v>0</v>
      </c>
      <c r="G995" s="69">
        <v>0</v>
      </c>
      <c r="H995" s="69">
        <f t="shared" si="15"/>
        <v>0</v>
      </c>
      <c r="I995" s="71" t="s">
        <v>0</v>
      </c>
    </row>
    <row r="996" s="62" customFormat="1" ht="36" hidden="1" customHeight="1" spans="1:9">
      <c r="A996" s="67" t="s">
        <v>2232</v>
      </c>
      <c r="B996" s="82" t="s">
        <v>0</v>
      </c>
      <c r="C996" s="82" t="s">
        <v>0</v>
      </c>
      <c r="D996" s="82" t="s">
        <v>881</v>
      </c>
      <c r="E996" s="67" t="s">
        <v>2233</v>
      </c>
      <c r="F996" s="69">
        <v>0</v>
      </c>
      <c r="G996" s="69">
        <v>0</v>
      </c>
      <c r="H996" s="69">
        <f t="shared" si="15"/>
        <v>0</v>
      </c>
      <c r="I996" s="71" t="s">
        <v>0</v>
      </c>
    </row>
    <row r="997" s="62" customFormat="1" ht="36" hidden="1" customHeight="1" spans="1:9">
      <c r="A997" s="67" t="s">
        <v>2234</v>
      </c>
      <c r="B997" s="82" t="s">
        <v>0</v>
      </c>
      <c r="C997" s="82" t="s">
        <v>0</v>
      </c>
      <c r="D997" s="82" t="s">
        <v>900</v>
      </c>
      <c r="E997" s="67" t="s">
        <v>2235</v>
      </c>
      <c r="F997" s="69">
        <v>0</v>
      </c>
      <c r="G997" s="69">
        <v>0</v>
      </c>
      <c r="H997" s="69">
        <f t="shared" si="15"/>
        <v>0</v>
      </c>
      <c r="I997" s="71" t="s">
        <v>0</v>
      </c>
    </row>
    <row r="998" s="62" customFormat="1" ht="36" hidden="1" customHeight="1" spans="1:9">
      <c r="A998" s="67" t="s">
        <v>2236</v>
      </c>
      <c r="B998" s="82" t="s">
        <v>0</v>
      </c>
      <c r="C998" s="82" t="s">
        <v>0</v>
      </c>
      <c r="D998" s="82" t="s">
        <v>583</v>
      </c>
      <c r="E998" s="67" t="s">
        <v>2237</v>
      </c>
      <c r="F998" s="69">
        <v>0</v>
      </c>
      <c r="G998" s="69">
        <v>0</v>
      </c>
      <c r="H998" s="69">
        <f t="shared" si="15"/>
        <v>0</v>
      </c>
      <c r="I998" s="71" t="s">
        <v>0</v>
      </c>
    </row>
    <row r="999" s="62" customFormat="1" ht="36" hidden="1" customHeight="1" spans="1:9">
      <c r="A999" s="67" t="s">
        <v>2238</v>
      </c>
      <c r="B999" s="82" t="s">
        <v>2195</v>
      </c>
      <c r="C999" s="82" t="s">
        <v>556</v>
      </c>
      <c r="D999" s="82" t="s">
        <v>0</v>
      </c>
      <c r="E999" s="67" t="s">
        <v>2239</v>
      </c>
      <c r="F999" s="69">
        <f>SUM(F1000:F1008)</f>
        <v>0</v>
      </c>
      <c r="G999" s="69">
        <f>SUM(G1000:G1008)</f>
        <v>0</v>
      </c>
      <c r="H999" s="69">
        <f>SUM(H1000:H1008)</f>
        <v>0</v>
      </c>
      <c r="I999" s="71" t="s">
        <v>0</v>
      </c>
    </row>
    <row r="1000" s="62" customFormat="1" ht="36" hidden="1" customHeight="1" spans="1:9">
      <c r="A1000" s="67" t="s">
        <v>2240</v>
      </c>
      <c r="B1000" s="68" t="s">
        <v>0</v>
      </c>
      <c r="C1000" s="68" t="s">
        <v>0</v>
      </c>
      <c r="D1000" s="68" t="s">
        <v>551</v>
      </c>
      <c r="E1000" s="67" t="s">
        <v>554</v>
      </c>
      <c r="F1000" s="69">
        <v>0</v>
      </c>
      <c r="G1000" s="69">
        <v>0</v>
      </c>
      <c r="H1000" s="69">
        <f t="shared" si="15"/>
        <v>0</v>
      </c>
      <c r="I1000" s="71" t="s">
        <v>0</v>
      </c>
    </row>
    <row r="1001" s="62" customFormat="1" ht="36" hidden="1" customHeight="1" spans="1:9">
      <c r="A1001" s="67" t="s">
        <v>2241</v>
      </c>
      <c r="B1001" s="68" t="s">
        <v>0</v>
      </c>
      <c r="C1001" s="68" t="s">
        <v>0</v>
      </c>
      <c r="D1001" s="68" t="s">
        <v>556</v>
      </c>
      <c r="E1001" s="67" t="s">
        <v>557</v>
      </c>
      <c r="F1001" s="69">
        <v>0</v>
      </c>
      <c r="G1001" s="69">
        <v>0</v>
      </c>
      <c r="H1001" s="69">
        <f t="shared" si="15"/>
        <v>0</v>
      </c>
      <c r="I1001" s="71" t="s">
        <v>0</v>
      </c>
    </row>
    <row r="1002" s="62" customFormat="1" ht="36" hidden="1" customHeight="1" spans="1:9">
      <c r="A1002" s="67" t="s">
        <v>2242</v>
      </c>
      <c r="B1002" s="82" t="s">
        <v>0</v>
      </c>
      <c r="C1002" s="82" t="s">
        <v>0</v>
      </c>
      <c r="D1002" s="82" t="s">
        <v>559</v>
      </c>
      <c r="E1002" s="67" t="s">
        <v>560</v>
      </c>
      <c r="F1002" s="69">
        <v>0</v>
      </c>
      <c r="G1002" s="69">
        <v>0</v>
      </c>
      <c r="H1002" s="69">
        <f t="shared" si="15"/>
        <v>0</v>
      </c>
      <c r="I1002" s="71" t="s">
        <v>0</v>
      </c>
    </row>
    <row r="1003" s="62" customFormat="1" ht="36" hidden="1" customHeight="1" spans="1:9">
      <c r="A1003" s="67" t="s">
        <v>2243</v>
      </c>
      <c r="B1003" s="82" t="s">
        <v>0</v>
      </c>
      <c r="C1003" s="82" t="s">
        <v>0</v>
      </c>
      <c r="D1003" s="82" t="s">
        <v>562</v>
      </c>
      <c r="E1003" s="67" t="s">
        <v>2244</v>
      </c>
      <c r="F1003" s="69">
        <v>0</v>
      </c>
      <c r="G1003" s="69">
        <v>0</v>
      </c>
      <c r="H1003" s="69">
        <f t="shared" si="15"/>
        <v>0</v>
      </c>
      <c r="I1003" s="71" t="s">
        <v>0</v>
      </c>
    </row>
    <row r="1004" s="62" customFormat="1" ht="36" hidden="1" customHeight="1" spans="1:9">
      <c r="A1004" s="67" t="s">
        <v>2245</v>
      </c>
      <c r="B1004" s="82" t="s">
        <v>0</v>
      </c>
      <c r="C1004" s="82" t="s">
        <v>0</v>
      </c>
      <c r="D1004" s="82" t="s">
        <v>565</v>
      </c>
      <c r="E1004" s="67" t="s">
        <v>2246</v>
      </c>
      <c r="F1004" s="69">
        <v>0</v>
      </c>
      <c r="G1004" s="69">
        <v>0</v>
      </c>
      <c r="H1004" s="69">
        <f t="shared" si="15"/>
        <v>0</v>
      </c>
      <c r="I1004" s="71" t="s">
        <v>0</v>
      </c>
    </row>
    <row r="1005" s="62" customFormat="1" ht="36" hidden="1" customHeight="1" spans="1:9">
      <c r="A1005" s="67" t="s">
        <v>2247</v>
      </c>
      <c r="B1005" s="68" t="s">
        <v>0</v>
      </c>
      <c r="C1005" s="68" t="s">
        <v>0</v>
      </c>
      <c r="D1005" s="68" t="s">
        <v>568</v>
      </c>
      <c r="E1005" s="67" t="s">
        <v>2248</v>
      </c>
      <c r="F1005" s="69">
        <v>0</v>
      </c>
      <c r="G1005" s="69">
        <v>0</v>
      </c>
      <c r="H1005" s="69">
        <f t="shared" si="15"/>
        <v>0</v>
      </c>
      <c r="I1005" s="71" t="s">
        <v>0</v>
      </c>
    </row>
    <row r="1006" s="62" customFormat="1" ht="36" hidden="1" customHeight="1" spans="1:9">
      <c r="A1006" s="67" t="s">
        <v>2249</v>
      </c>
      <c r="B1006" s="68" t="s">
        <v>0</v>
      </c>
      <c r="C1006" s="68" t="s">
        <v>0</v>
      </c>
      <c r="D1006" s="68" t="s">
        <v>571</v>
      </c>
      <c r="E1006" s="67" t="s">
        <v>2250</v>
      </c>
      <c r="F1006" s="69">
        <v>0</v>
      </c>
      <c r="G1006" s="69">
        <v>0</v>
      </c>
      <c r="H1006" s="69">
        <f t="shared" si="15"/>
        <v>0</v>
      </c>
      <c r="I1006" s="71" t="s">
        <v>0</v>
      </c>
    </row>
    <row r="1007" s="62" customFormat="1" ht="36" hidden="1" customHeight="1" spans="1:9">
      <c r="A1007" s="67" t="s">
        <v>2251</v>
      </c>
      <c r="B1007" s="68" t="s">
        <v>0</v>
      </c>
      <c r="C1007" s="68" t="s">
        <v>0</v>
      </c>
      <c r="D1007" s="68" t="s">
        <v>574</v>
      </c>
      <c r="E1007" s="67" t="s">
        <v>2252</v>
      </c>
      <c r="F1007" s="69">
        <v>0</v>
      </c>
      <c r="G1007" s="69">
        <v>0</v>
      </c>
      <c r="H1007" s="69">
        <f t="shared" si="15"/>
        <v>0</v>
      </c>
      <c r="I1007" s="71" t="s">
        <v>0</v>
      </c>
    </row>
    <row r="1008" s="62" customFormat="1" ht="36" hidden="1" customHeight="1" spans="1:9">
      <c r="A1008" s="67" t="s">
        <v>2253</v>
      </c>
      <c r="B1008" s="82" t="s">
        <v>0</v>
      </c>
      <c r="C1008" s="82" t="s">
        <v>0</v>
      </c>
      <c r="D1008" s="82" t="s">
        <v>583</v>
      </c>
      <c r="E1008" s="67" t="s">
        <v>2254</v>
      </c>
      <c r="F1008" s="69">
        <v>0</v>
      </c>
      <c r="G1008" s="69">
        <v>0</v>
      </c>
      <c r="H1008" s="69">
        <f t="shared" si="15"/>
        <v>0</v>
      </c>
      <c r="I1008" s="71" t="s">
        <v>0</v>
      </c>
    </row>
    <row r="1009" s="62" customFormat="1" ht="36" hidden="1" customHeight="1" spans="1:9">
      <c r="A1009" s="67" t="s">
        <v>2255</v>
      </c>
      <c r="B1009" s="82" t="s">
        <v>2195</v>
      </c>
      <c r="C1009" s="82" t="s">
        <v>559</v>
      </c>
      <c r="D1009" s="82" t="s">
        <v>0</v>
      </c>
      <c r="E1009" s="67" t="s">
        <v>2256</v>
      </c>
      <c r="F1009" s="69">
        <f>SUM(F1010:F1018)</f>
        <v>0</v>
      </c>
      <c r="G1009" s="69">
        <f>SUM(G1010:G1018)</f>
        <v>0</v>
      </c>
      <c r="H1009" s="69">
        <f>SUM(H1010:H1018)</f>
        <v>0</v>
      </c>
      <c r="I1009" s="71" t="s">
        <v>0</v>
      </c>
    </row>
    <row r="1010" s="62" customFormat="1" ht="36" hidden="1" customHeight="1" spans="1:9">
      <c r="A1010" s="67" t="s">
        <v>2257</v>
      </c>
      <c r="B1010" s="68" t="s">
        <v>0</v>
      </c>
      <c r="C1010" s="68" t="s">
        <v>0</v>
      </c>
      <c r="D1010" s="68" t="s">
        <v>551</v>
      </c>
      <c r="E1010" s="67" t="s">
        <v>554</v>
      </c>
      <c r="F1010" s="69">
        <v>0</v>
      </c>
      <c r="G1010" s="69">
        <v>0</v>
      </c>
      <c r="H1010" s="69">
        <f t="shared" si="15"/>
        <v>0</v>
      </c>
      <c r="I1010" s="71" t="s">
        <v>0</v>
      </c>
    </row>
    <row r="1011" s="62" customFormat="1" ht="36" hidden="1" customHeight="1" spans="1:9">
      <c r="A1011" s="67" t="s">
        <v>2258</v>
      </c>
      <c r="B1011" s="68" t="s">
        <v>0</v>
      </c>
      <c r="C1011" s="68" t="s">
        <v>0</v>
      </c>
      <c r="D1011" s="68" t="s">
        <v>556</v>
      </c>
      <c r="E1011" s="67" t="s">
        <v>557</v>
      </c>
      <c r="F1011" s="69">
        <v>0</v>
      </c>
      <c r="G1011" s="69">
        <v>0</v>
      </c>
      <c r="H1011" s="69">
        <f t="shared" si="15"/>
        <v>0</v>
      </c>
      <c r="I1011" s="71" t="s">
        <v>0</v>
      </c>
    </row>
    <row r="1012" s="62" customFormat="1" ht="36" hidden="1" customHeight="1" spans="1:9">
      <c r="A1012" s="67" t="s">
        <v>2259</v>
      </c>
      <c r="B1012" s="82" t="s">
        <v>0</v>
      </c>
      <c r="C1012" s="82" t="s">
        <v>0</v>
      </c>
      <c r="D1012" s="82" t="s">
        <v>559</v>
      </c>
      <c r="E1012" s="67" t="s">
        <v>560</v>
      </c>
      <c r="F1012" s="69">
        <v>0</v>
      </c>
      <c r="G1012" s="69">
        <v>0</v>
      </c>
      <c r="H1012" s="69">
        <f t="shared" si="15"/>
        <v>0</v>
      </c>
      <c r="I1012" s="71" t="s">
        <v>0</v>
      </c>
    </row>
    <row r="1013" s="62" customFormat="1" ht="36" hidden="1" customHeight="1" spans="1:9">
      <c r="A1013" s="67" t="s">
        <v>2260</v>
      </c>
      <c r="B1013" s="68" t="s">
        <v>0</v>
      </c>
      <c r="C1013" s="68" t="s">
        <v>0</v>
      </c>
      <c r="D1013" s="68" t="s">
        <v>562</v>
      </c>
      <c r="E1013" s="67" t="s">
        <v>2261</v>
      </c>
      <c r="F1013" s="69">
        <v>0</v>
      </c>
      <c r="G1013" s="69">
        <v>0</v>
      </c>
      <c r="H1013" s="69">
        <f t="shared" si="15"/>
        <v>0</v>
      </c>
      <c r="I1013" s="71" t="s">
        <v>0</v>
      </c>
    </row>
    <row r="1014" s="62" customFormat="1" ht="36" hidden="1" customHeight="1" spans="1:9">
      <c r="A1014" s="67" t="s">
        <v>2262</v>
      </c>
      <c r="B1014" s="82" t="s">
        <v>0</v>
      </c>
      <c r="C1014" s="82" t="s">
        <v>0</v>
      </c>
      <c r="D1014" s="82" t="s">
        <v>565</v>
      </c>
      <c r="E1014" s="67" t="s">
        <v>2263</v>
      </c>
      <c r="F1014" s="69">
        <v>0</v>
      </c>
      <c r="G1014" s="69">
        <v>0</v>
      </c>
      <c r="H1014" s="69">
        <f t="shared" si="15"/>
        <v>0</v>
      </c>
      <c r="I1014" s="71" t="s">
        <v>0</v>
      </c>
    </row>
    <row r="1015" s="62" customFormat="1" ht="36" hidden="1" customHeight="1" spans="1:9">
      <c r="A1015" s="67" t="s">
        <v>2264</v>
      </c>
      <c r="B1015" s="68" t="s">
        <v>0</v>
      </c>
      <c r="C1015" s="68" t="s">
        <v>0</v>
      </c>
      <c r="D1015" s="68" t="s">
        <v>568</v>
      </c>
      <c r="E1015" s="67" t="s">
        <v>2265</v>
      </c>
      <c r="F1015" s="69">
        <v>0</v>
      </c>
      <c r="G1015" s="69">
        <v>0</v>
      </c>
      <c r="H1015" s="69">
        <f t="shared" si="15"/>
        <v>0</v>
      </c>
      <c r="I1015" s="71" t="s">
        <v>0</v>
      </c>
    </row>
    <row r="1016" s="62" customFormat="1" ht="36" hidden="1" customHeight="1" spans="1:9">
      <c r="A1016" s="67" t="s">
        <v>2266</v>
      </c>
      <c r="B1016" s="68" t="s">
        <v>0</v>
      </c>
      <c r="C1016" s="68" t="s">
        <v>0</v>
      </c>
      <c r="D1016" s="68" t="s">
        <v>571</v>
      </c>
      <c r="E1016" s="67" t="s">
        <v>2267</v>
      </c>
      <c r="F1016" s="69">
        <v>0</v>
      </c>
      <c r="G1016" s="69">
        <v>0</v>
      </c>
      <c r="H1016" s="69">
        <f t="shared" si="15"/>
        <v>0</v>
      </c>
      <c r="I1016" s="71" t="s">
        <v>0</v>
      </c>
    </row>
    <row r="1017" s="62" customFormat="1" ht="36" hidden="1" customHeight="1" spans="1:9">
      <c r="A1017" s="67" t="s">
        <v>2268</v>
      </c>
      <c r="B1017" s="68" t="s">
        <v>0</v>
      </c>
      <c r="C1017" s="68" t="s">
        <v>0</v>
      </c>
      <c r="D1017" s="68" t="s">
        <v>574</v>
      </c>
      <c r="E1017" s="67" t="s">
        <v>2269</v>
      </c>
      <c r="F1017" s="69">
        <v>0</v>
      </c>
      <c r="G1017" s="69">
        <v>0</v>
      </c>
      <c r="H1017" s="69">
        <f t="shared" si="15"/>
        <v>0</v>
      </c>
      <c r="I1017" s="71" t="s">
        <v>0</v>
      </c>
    </row>
    <row r="1018" s="62" customFormat="1" ht="36" hidden="1" customHeight="1" spans="1:9">
      <c r="A1018" s="67" t="s">
        <v>2270</v>
      </c>
      <c r="B1018" s="82" t="s">
        <v>0</v>
      </c>
      <c r="C1018" s="82" t="s">
        <v>0</v>
      </c>
      <c r="D1018" s="82" t="s">
        <v>583</v>
      </c>
      <c r="E1018" s="67" t="s">
        <v>2271</v>
      </c>
      <c r="F1018" s="69">
        <v>0</v>
      </c>
      <c r="G1018" s="69">
        <v>0</v>
      </c>
      <c r="H1018" s="69">
        <f t="shared" si="15"/>
        <v>0</v>
      </c>
      <c r="I1018" s="71" t="s">
        <v>0</v>
      </c>
    </row>
    <row r="1019" s="62" customFormat="1" ht="36" hidden="1" customHeight="1" spans="1:9">
      <c r="A1019" s="67" t="s">
        <v>2272</v>
      </c>
      <c r="B1019" s="82" t="s">
        <v>2195</v>
      </c>
      <c r="C1019" s="82" t="s">
        <v>565</v>
      </c>
      <c r="D1019" s="82" t="s">
        <v>0</v>
      </c>
      <c r="E1019" s="67" t="s">
        <v>2273</v>
      </c>
      <c r="F1019" s="69">
        <f>SUM(F1020:F1025)</f>
        <v>0</v>
      </c>
      <c r="G1019" s="69">
        <f>SUM(G1020:G1025)</f>
        <v>0</v>
      </c>
      <c r="H1019" s="69">
        <f>SUM(H1020:H1025)</f>
        <v>0</v>
      </c>
      <c r="I1019" s="71" t="s">
        <v>0</v>
      </c>
    </row>
    <row r="1020" s="62" customFormat="1" ht="36" hidden="1" customHeight="1" spans="1:9">
      <c r="A1020" s="67" t="s">
        <v>2274</v>
      </c>
      <c r="B1020" s="82" t="s">
        <v>0</v>
      </c>
      <c r="C1020" s="82" t="s">
        <v>0</v>
      </c>
      <c r="D1020" s="82" t="s">
        <v>551</v>
      </c>
      <c r="E1020" s="67" t="s">
        <v>554</v>
      </c>
      <c r="F1020" s="69">
        <v>0</v>
      </c>
      <c r="G1020" s="69">
        <v>0</v>
      </c>
      <c r="H1020" s="69">
        <f t="shared" si="15"/>
        <v>0</v>
      </c>
      <c r="I1020" s="71" t="s">
        <v>0</v>
      </c>
    </row>
    <row r="1021" s="62" customFormat="1" ht="36" hidden="1" customHeight="1" spans="1:9">
      <c r="A1021" s="67" t="s">
        <v>2275</v>
      </c>
      <c r="B1021" s="68" t="s">
        <v>0</v>
      </c>
      <c r="C1021" s="68" t="s">
        <v>0</v>
      </c>
      <c r="D1021" s="68" t="s">
        <v>556</v>
      </c>
      <c r="E1021" s="67" t="s">
        <v>557</v>
      </c>
      <c r="F1021" s="69">
        <v>0</v>
      </c>
      <c r="G1021" s="69">
        <v>0</v>
      </c>
      <c r="H1021" s="69">
        <f t="shared" si="15"/>
        <v>0</v>
      </c>
      <c r="I1021" s="71" t="s">
        <v>0</v>
      </c>
    </row>
    <row r="1022" s="62" customFormat="1" ht="36" hidden="1" customHeight="1" spans="1:9">
      <c r="A1022" s="67" t="s">
        <v>2276</v>
      </c>
      <c r="B1022" s="82" t="s">
        <v>0</v>
      </c>
      <c r="C1022" s="82" t="s">
        <v>0</v>
      </c>
      <c r="D1022" s="82" t="s">
        <v>559</v>
      </c>
      <c r="E1022" s="67" t="s">
        <v>560</v>
      </c>
      <c r="F1022" s="69">
        <v>0</v>
      </c>
      <c r="G1022" s="69">
        <v>0</v>
      </c>
      <c r="H1022" s="69">
        <f t="shared" si="15"/>
        <v>0</v>
      </c>
      <c r="I1022" s="71" t="s">
        <v>0</v>
      </c>
    </row>
    <row r="1023" s="62" customFormat="1" ht="36" hidden="1" customHeight="1" spans="1:9">
      <c r="A1023" s="67" t="s">
        <v>2277</v>
      </c>
      <c r="B1023" s="82" t="s">
        <v>0</v>
      </c>
      <c r="C1023" s="82" t="s">
        <v>0</v>
      </c>
      <c r="D1023" s="82" t="s">
        <v>562</v>
      </c>
      <c r="E1023" s="67" t="s">
        <v>2252</v>
      </c>
      <c r="F1023" s="69">
        <v>0</v>
      </c>
      <c r="G1023" s="69">
        <v>0</v>
      </c>
      <c r="H1023" s="69">
        <f t="shared" si="15"/>
        <v>0</v>
      </c>
      <c r="I1023" s="71" t="s">
        <v>0</v>
      </c>
    </row>
    <row r="1024" s="62" customFormat="1" ht="36" hidden="1" customHeight="1" spans="1:9">
      <c r="A1024" s="67" t="s">
        <v>2278</v>
      </c>
      <c r="B1024" s="68" t="s">
        <v>0</v>
      </c>
      <c r="C1024" s="68" t="s">
        <v>0</v>
      </c>
      <c r="D1024" s="68" t="s">
        <v>565</v>
      </c>
      <c r="E1024" s="67" t="s">
        <v>2279</v>
      </c>
      <c r="F1024" s="69">
        <v>0</v>
      </c>
      <c r="G1024" s="69">
        <v>0</v>
      </c>
      <c r="H1024" s="69">
        <f t="shared" si="15"/>
        <v>0</v>
      </c>
      <c r="I1024" s="71" t="s">
        <v>0</v>
      </c>
    </row>
    <row r="1025" s="62" customFormat="1" ht="36" hidden="1" customHeight="1" spans="1:9">
      <c r="A1025" s="67" t="s">
        <v>2280</v>
      </c>
      <c r="B1025" s="82" t="s">
        <v>0</v>
      </c>
      <c r="C1025" s="82" t="s">
        <v>0</v>
      </c>
      <c r="D1025" s="82" t="s">
        <v>583</v>
      </c>
      <c r="E1025" s="67" t="s">
        <v>2281</v>
      </c>
      <c r="F1025" s="69">
        <v>0</v>
      </c>
      <c r="G1025" s="69">
        <v>0</v>
      </c>
      <c r="H1025" s="69">
        <f t="shared" si="15"/>
        <v>0</v>
      </c>
      <c r="I1025" s="71" t="s">
        <v>0</v>
      </c>
    </row>
    <row r="1026" ht="20" customHeight="1" spans="1:9">
      <c r="A1026" s="64" t="s">
        <v>2282</v>
      </c>
      <c r="B1026" s="83" t="s">
        <v>2195</v>
      </c>
      <c r="C1026" s="83" t="s">
        <v>583</v>
      </c>
      <c r="D1026" s="83" t="s">
        <v>0</v>
      </c>
      <c r="E1026" s="64" t="s">
        <v>2283</v>
      </c>
      <c r="F1026" s="66">
        <f>SUM(F1027:F1028)</f>
        <v>0</v>
      </c>
      <c r="G1026" s="66">
        <f>SUM(G1027:G1028)</f>
        <v>214</v>
      </c>
      <c r="H1026" s="66">
        <f>SUM(H1027:H1028)</f>
        <v>214</v>
      </c>
      <c r="I1026" s="70" t="s">
        <v>0</v>
      </c>
    </row>
    <row r="1027" s="62" customFormat="1" ht="36" hidden="1" customHeight="1" spans="1:9">
      <c r="A1027" s="67" t="s">
        <v>2284</v>
      </c>
      <c r="B1027" s="82" t="s">
        <v>0</v>
      </c>
      <c r="C1027" s="82" t="s">
        <v>0</v>
      </c>
      <c r="D1027" s="82" t="s">
        <v>551</v>
      </c>
      <c r="E1027" s="67" t="s">
        <v>2285</v>
      </c>
      <c r="F1027" s="69">
        <v>0</v>
      </c>
      <c r="G1027" s="69">
        <v>0</v>
      </c>
      <c r="H1027" s="69">
        <f t="shared" si="15"/>
        <v>0</v>
      </c>
      <c r="I1027" s="71" t="s">
        <v>0</v>
      </c>
    </row>
    <row r="1028" ht="20" customHeight="1" spans="1:9">
      <c r="A1028" s="64" t="s">
        <v>2286</v>
      </c>
      <c r="B1028" s="65" t="s">
        <v>0</v>
      </c>
      <c r="C1028" s="65" t="s">
        <v>0</v>
      </c>
      <c r="D1028" s="65" t="s">
        <v>583</v>
      </c>
      <c r="E1028" s="64" t="s">
        <v>2283</v>
      </c>
      <c r="F1028" s="66">
        <v>0</v>
      </c>
      <c r="G1028" s="66">
        <v>214</v>
      </c>
      <c r="H1028" s="66">
        <f t="shared" si="15"/>
        <v>214</v>
      </c>
      <c r="I1028" s="70" t="s">
        <v>0</v>
      </c>
    </row>
    <row r="1029" ht="20" customHeight="1" spans="1:9">
      <c r="A1029" s="64" t="s">
        <v>2287</v>
      </c>
      <c r="B1029" s="83" t="s">
        <v>2287</v>
      </c>
      <c r="C1029" s="83" t="s">
        <v>0</v>
      </c>
      <c r="D1029" s="83" t="s">
        <v>0</v>
      </c>
      <c r="E1029" s="64" t="s">
        <v>2288</v>
      </c>
      <c r="F1029" s="66">
        <f>SUM(F1030,F1040,F1056,F1061,F1079,F1087)</f>
        <v>534</v>
      </c>
      <c r="G1029" s="66">
        <f>SUM(G1030,G1040,G1056,G1061,G1079,G1087)</f>
        <v>71</v>
      </c>
      <c r="H1029" s="66">
        <f>SUM(H1030,H1040,H1056,H1061,H1079,H1087)</f>
        <v>605</v>
      </c>
      <c r="I1029" s="70" t="s">
        <v>0</v>
      </c>
    </row>
    <row r="1030" ht="20" customHeight="1" spans="1:9">
      <c r="A1030" s="64" t="s">
        <v>2289</v>
      </c>
      <c r="B1030" s="65" t="s">
        <v>2287</v>
      </c>
      <c r="C1030" s="65" t="s">
        <v>551</v>
      </c>
      <c r="D1030" s="65" t="s">
        <v>0</v>
      </c>
      <c r="E1030" s="64" t="s">
        <v>2290</v>
      </c>
      <c r="F1030" s="66">
        <f>SUM(F1031:F1039)</f>
        <v>118</v>
      </c>
      <c r="G1030" s="66">
        <f>SUM(G1031:G1039)</f>
        <v>-52</v>
      </c>
      <c r="H1030" s="66">
        <f>SUM(H1031:H1039)</f>
        <v>66</v>
      </c>
      <c r="I1030" s="70" t="s">
        <v>0</v>
      </c>
    </row>
    <row r="1031" ht="20" customHeight="1" spans="1:9">
      <c r="A1031" s="64" t="s">
        <v>2291</v>
      </c>
      <c r="B1031" s="65" t="s">
        <v>0</v>
      </c>
      <c r="C1031" s="65" t="s">
        <v>0</v>
      </c>
      <c r="D1031" s="65" t="s">
        <v>551</v>
      </c>
      <c r="E1031" s="64" t="s">
        <v>554</v>
      </c>
      <c r="F1031" s="66">
        <v>0</v>
      </c>
      <c r="G1031" s="66">
        <v>52</v>
      </c>
      <c r="H1031" s="66">
        <f t="shared" si="15"/>
        <v>52</v>
      </c>
      <c r="I1031" s="70" t="s">
        <v>0</v>
      </c>
    </row>
    <row r="1032" s="62" customFormat="1" ht="36" hidden="1" customHeight="1" spans="1:9">
      <c r="A1032" s="67" t="s">
        <v>2292</v>
      </c>
      <c r="B1032" s="68" t="s">
        <v>0</v>
      </c>
      <c r="C1032" s="68" t="s">
        <v>0</v>
      </c>
      <c r="D1032" s="68" t="s">
        <v>556</v>
      </c>
      <c r="E1032" s="67" t="s">
        <v>557</v>
      </c>
      <c r="F1032" s="69">
        <v>0</v>
      </c>
      <c r="G1032" s="69">
        <v>0</v>
      </c>
      <c r="H1032" s="69">
        <f t="shared" si="15"/>
        <v>0</v>
      </c>
      <c r="I1032" s="71" t="s">
        <v>0</v>
      </c>
    </row>
    <row r="1033" s="62" customFormat="1" ht="36" hidden="1" customHeight="1" spans="1:9">
      <c r="A1033" s="67" t="s">
        <v>2293</v>
      </c>
      <c r="B1033" s="68" t="s">
        <v>0</v>
      </c>
      <c r="C1033" s="68" t="s">
        <v>0</v>
      </c>
      <c r="D1033" s="68" t="s">
        <v>559</v>
      </c>
      <c r="E1033" s="67" t="s">
        <v>560</v>
      </c>
      <c r="F1033" s="69">
        <v>0</v>
      </c>
      <c r="G1033" s="69">
        <v>0</v>
      </c>
      <c r="H1033" s="69">
        <f t="shared" si="15"/>
        <v>0</v>
      </c>
      <c r="I1033" s="71" t="s">
        <v>0</v>
      </c>
    </row>
    <row r="1034" ht="20" customHeight="1" spans="1:9">
      <c r="A1034" s="64" t="s">
        <v>2294</v>
      </c>
      <c r="B1034" s="65" t="s">
        <v>0</v>
      </c>
      <c r="C1034" s="65" t="s">
        <v>0</v>
      </c>
      <c r="D1034" s="65" t="s">
        <v>562</v>
      </c>
      <c r="E1034" s="64" t="s">
        <v>2295</v>
      </c>
      <c r="F1034" s="66">
        <v>118</v>
      </c>
      <c r="G1034" s="66">
        <v>-104</v>
      </c>
      <c r="H1034" s="66">
        <f t="shared" si="15"/>
        <v>14</v>
      </c>
      <c r="I1034" s="70" t="s">
        <v>0</v>
      </c>
    </row>
    <row r="1035" s="62" customFormat="1" ht="36" hidden="1" customHeight="1" spans="1:9">
      <c r="A1035" s="67" t="s">
        <v>2296</v>
      </c>
      <c r="B1035" s="68" t="s">
        <v>0</v>
      </c>
      <c r="C1035" s="68" t="s">
        <v>0</v>
      </c>
      <c r="D1035" s="68" t="s">
        <v>565</v>
      </c>
      <c r="E1035" s="67" t="s">
        <v>2297</v>
      </c>
      <c r="F1035" s="69">
        <v>0</v>
      </c>
      <c r="G1035" s="69">
        <v>0</v>
      </c>
      <c r="H1035" s="69">
        <f t="shared" ref="H1035:H1098" si="16">SUM(F1035:G1035)</f>
        <v>0</v>
      </c>
      <c r="I1035" s="71" t="s">
        <v>0</v>
      </c>
    </row>
    <row r="1036" s="62" customFormat="1" ht="36" hidden="1" customHeight="1" spans="1:9">
      <c r="A1036" s="67" t="s">
        <v>2298</v>
      </c>
      <c r="B1036" s="68" t="s">
        <v>0</v>
      </c>
      <c r="C1036" s="68" t="s">
        <v>0</v>
      </c>
      <c r="D1036" s="68" t="s">
        <v>568</v>
      </c>
      <c r="E1036" s="67" t="s">
        <v>2299</v>
      </c>
      <c r="F1036" s="69">
        <v>0</v>
      </c>
      <c r="G1036" s="69">
        <v>0</v>
      </c>
      <c r="H1036" s="69">
        <f t="shared" si="16"/>
        <v>0</v>
      </c>
      <c r="I1036" s="71" t="s">
        <v>0</v>
      </c>
    </row>
    <row r="1037" s="62" customFormat="1" ht="36" hidden="1" customHeight="1" spans="1:9">
      <c r="A1037" s="67" t="s">
        <v>2300</v>
      </c>
      <c r="B1037" s="82" t="s">
        <v>0</v>
      </c>
      <c r="C1037" s="82" t="s">
        <v>0</v>
      </c>
      <c r="D1037" s="82" t="s">
        <v>571</v>
      </c>
      <c r="E1037" s="67" t="s">
        <v>2301</v>
      </c>
      <c r="F1037" s="69">
        <v>0</v>
      </c>
      <c r="G1037" s="69">
        <v>0</v>
      </c>
      <c r="H1037" s="69">
        <f t="shared" si="16"/>
        <v>0</v>
      </c>
      <c r="I1037" s="71" t="s">
        <v>0</v>
      </c>
    </row>
    <row r="1038" s="62" customFormat="1" ht="36" hidden="1" customHeight="1" spans="1:9">
      <c r="A1038" s="67" t="s">
        <v>2302</v>
      </c>
      <c r="B1038" s="82" t="s">
        <v>0</v>
      </c>
      <c r="C1038" s="82" t="s">
        <v>0</v>
      </c>
      <c r="D1038" s="82" t="s">
        <v>574</v>
      </c>
      <c r="E1038" s="67" t="s">
        <v>2303</v>
      </c>
      <c r="F1038" s="69">
        <v>0</v>
      </c>
      <c r="G1038" s="69">
        <v>0</v>
      </c>
      <c r="H1038" s="69">
        <f t="shared" si="16"/>
        <v>0</v>
      </c>
      <c r="I1038" s="71" t="s">
        <v>0</v>
      </c>
    </row>
    <row r="1039" s="62" customFormat="1" ht="36" hidden="1" customHeight="1" spans="1:9">
      <c r="A1039" s="67" t="s">
        <v>2304</v>
      </c>
      <c r="B1039" s="68" t="s">
        <v>0</v>
      </c>
      <c r="C1039" s="68" t="s">
        <v>0</v>
      </c>
      <c r="D1039" s="68" t="s">
        <v>583</v>
      </c>
      <c r="E1039" s="67" t="s">
        <v>2305</v>
      </c>
      <c r="F1039" s="69">
        <v>0</v>
      </c>
      <c r="G1039" s="69">
        <v>0</v>
      </c>
      <c r="H1039" s="69">
        <f t="shared" si="16"/>
        <v>0</v>
      </c>
      <c r="I1039" s="71" t="s">
        <v>0</v>
      </c>
    </row>
    <row r="1040" s="62" customFormat="1" ht="36" hidden="1" customHeight="1" spans="1:9">
      <c r="A1040" s="67" t="s">
        <v>2306</v>
      </c>
      <c r="B1040" s="82" t="s">
        <v>2287</v>
      </c>
      <c r="C1040" s="82" t="s">
        <v>556</v>
      </c>
      <c r="D1040" s="82" t="s">
        <v>0</v>
      </c>
      <c r="E1040" s="67" t="s">
        <v>2307</v>
      </c>
      <c r="F1040" s="69">
        <f>SUM(F1041:F1055)</f>
        <v>0</v>
      </c>
      <c r="G1040" s="69">
        <f>SUM(G1041:G1055)</f>
        <v>0</v>
      </c>
      <c r="H1040" s="69">
        <f>SUM(H1041:H1055)</f>
        <v>0</v>
      </c>
      <c r="I1040" s="71" t="s">
        <v>0</v>
      </c>
    </row>
    <row r="1041" s="62" customFormat="1" ht="36" hidden="1" customHeight="1" spans="1:9">
      <c r="A1041" s="67" t="s">
        <v>2308</v>
      </c>
      <c r="B1041" s="68" t="s">
        <v>0</v>
      </c>
      <c r="C1041" s="68" t="s">
        <v>0</v>
      </c>
      <c r="D1041" s="68" t="s">
        <v>551</v>
      </c>
      <c r="E1041" s="67" t="s">
        <v>554</v>
      </c>
      <c r="F1041" s="69">
        <v>0</v>
      </c>
      <c r="G1041" s="69">
        <v>0</v>
      </c>
      <c r="H1041" s="69">
        <f t="shared" si="16"/>
        <v>0</v>
      </c>
      <c r="I1041" s="71" t="s">
        <v>0</v>
      </c>
    </row>
    <row r="1042" s="62" customFormat="1" ht="36" hidden="1" customHeight="1" spans="1:9">
      <c r="A1042" s="67" t="s">
        <v>2309</v>
      </c>
      <c r="B1042" s="68" t="s">
        <v>0</v>
      </c>
      <c r="C1042" s="68" t="s">
        <v>0</v>
      </c>
      <c r="D1042" s="68" t="s">
        <v>556</v>
      </c>
      <c r="E1042" s="67" t="s">
        <v>557</v>
      </c>
      <c r="F1042" s="69">
        <v>0</v>
      </c>
      <c r="G1042" s="69">
        <v>0</v>
      </c>
      <c r="H1042" s="69">
        <f t="shared" si="16"/>
        <v>0</v>
      </c>
      <c r="I1042" s="71" t="s">
        <v>0</v>
      </c>
    </row>
    <row r="1043" s="62" customFormat="1" ht="36" hidden="1" customHeight="1" spans="1:9">
      <c r="A1043" s="67" t="s">
        <v>2310</v>
      </c>
      <c r="B1043" s="68" t="s">
        <v>0</v>
      </c>
      <c r="C1043" s="68" t="s">
        <v>0</v>
      </c>
      <c r="D1043" s="68" t="s">
        <v>559</v>
      </c>
      <c r="E1043" s="67" t="s">
        <v>560</v>
      </c>
      <c r="F1043" s="69">
        <v>0</v>
      </c>
      <c r="G1043" s="69">
        <v>0</v>
      </c>
      <c r="H1043" s="69">
        <f t="shared" si="16"/>
        <v>0</v>
      </c>
      <c r="I1043" s="71" t="s">
        <v>0</v>
      </c>
    </row>
    <row r="1044" s="62" customFormat="1" ht="36" hidden="1" customHeight="1" spans="1:9">
      <c r="A1044" s="67" t="s">
        <v>2311</v>
      </c>
      <c r="B1044" s="82" t="s">
        <v>0</v>
      </c>
      <c r="C1044" s="82" t="s">
        <v>0</v>
      </c>
      <c r="D1044" s="82" t="s">
        <v>562</v>
      </c>
      <c r="E1044" s="67" t="s">
        <v>2312</v>
      </c>
      <c r="F1044" s="69">
        <v>0</v>
      </c>
      <c r="G1044" s="69">
        <v>0</v>
      </c>
      <c r="H1044" s="69">
        <f t="shared" si="16"/>
        <v>0</v>
      </c>
      <c r="I1044" s="71" t="s">
        <v>0</v>
      </c>
    </row>
    <row r="1045" s="62" customFormat="1" ht="36" hidden="1" customHeight="1" spans="1:9">
      <c r="A1045" s="67" t="s">
        <v>2313</v>
      </c>
      <c r="B1045" s="82" t="s">
        <v>0</v>
      </c>
      <c r="C1045" s="82" t="s">
        <v>0</v>
      </c>
      <c r="D1045" s="82" t="s">
        <v>565</v>
      </c>
      <c r="E1045" s="67" t="s">
        <v>2314</v>
      </c>
      <c r="F1045" s="69">
        <v>0</v>
      </c>
      <c r="G1045" s="69">
        <v>0</v>
      </c>
      <c r="H1045" s="69">
        <f t="shared" si="16"/>
        <v>0</v>
      </c>
      <c r="I1045" s="71" t="s">
        <v>0</v>
      </c>
    </row>
    <row r="1046" s="62" customFormat="1" ht="36" hidden="1" customHeight="1" spans="1:9">
      <c r="A1046" s="67" t="s">
        <v>2315</v>
      </c>
      <c r="B1046" s="82" t="s">
        <v>0</v>
      </c>
      <c r="C1046" s="82" t="s">
        <v>0</v>
      </c>
      <c r="D1046" s="82" t="s">
        <v>568</v>
      </c>
      <c r="E1046" s="67" t="s">
        <v>2316</v>
      </c>
      <c r="F1046" s="69">
        <v>0</v>
      </c>
      <c r="G1046" s="69">
        <v>0</v>
      </c>
      <c r="H1046" s="69">
        <f t="shared" si="16"/>
        <v>0</v>
      </c>
      <c r="I1046" s="71" t="s">
        <v>0</v>
      </c>
    </row>
    <row r="1047" s="62" customFormat="1" ht="36" hidden="1" customHeight="1" spans="1:9">
      <c r="A1047" s="67" t="s">
        <v>2317</v>
      </c>
      <c r="B1047" s="68" t="s">
        <v>0</v>
      </c>
      <c r="C1047" s="68" t="s">
        <v>0</v>
      </c>
      <c r="D1047" s="68" t="s">
        <v>571</v>
      </c>
      <c r="E1047" s="67" t="s">
        <v>2318</v>
      </c>
      <c r="F1047" s="69">
        <v>0</v>
      </c>
      <c r="G1047" s="69">
        <v>0</v>
      </c>
      <c r="H1047" s="69">
        <f t="shared" si="16"/>
        <v>0</v>
      </c>
      <c r="I1047" s="71" t="s">
        <v>0</v>
      </c>
    </row>
    <row r="1048" s="62" customFormat="1" ht="36" hidden="1" customHeight="1" spans="1:9">
      <c r="A1048" s="67" t="s">
        <v>2319</v>
      </c>
      <c r="B1048" s="82" t="s">
        <v>0</v>
      </c>
      <c r="C1048" s="82" t="s">
        <v>0</v>
      </c>
      <c r="D1048" s="82" t="s">
        <v>574</v>
      </c>
      <c r="E1048" s="67" t="s">
        <v>2320</v>
      </c>
      <c r="F1048" s="69">
        <v>0</v>
      </c>
      <c r="G1048" s="69">
        <v>0</v>
      </c>
      <c r="H1048" s="69">
        <f t="shared" si="16"/>
        <v>0</v>
      </c>
      <c r="I1048" s="71" t="s">
        <v>0</v>
      </c>
    </row>
    <row r="1049" s="62" customFormat="1" ht="36" hidden="1" customHeight="1" spans="1:9">
      <c r="A1049" s="67" t="s">
        <v>2321</v>
      </c>
      <c r="B1049" s="82" t="s">
        <v>0</v>
      </c>
      <c r="C1049" s="82" t="s">
        <v>0</v>
      </c>
      <c r="D1049" s="82" t="s">
        <v>577</v>
      </c>
      <c r="E1049" s="67" t="s">
        <v>2322</v>
      </c>
      <c r="F1049" s="69">
        <v>0</v>
      </c>
      <c r="G1049" s="69">
        <v>0</v>
      </c>
      <c r="H1049" s="69">
        <f t="shared" si="16"/>
        <v>0</v>
      </c>
      <c r="I1049" s="71" t="s">
        <v>0</v>
      </c>
    </row>
    <row r="1050" s="62" customFormat="1" ht="36" hidden="1" customHeight="1" spans="1:9">
      <c r="A1050" s="67" t="s">
        <v>2323</v>
      </c>
      <c r="B1050" s="68" t="s">
        <v>0</v>
      </c>
      <c r="C1050" s="68" t="s">
        <v>0</v>
      </c>
      <c r="D1050" s="68" t="s">
        <v>138</v>
      </c>
      <c r="E1050" s="67" t="s">
        <v>2324</v>
      </c>
      <c r="F1050" s="69">
        <v>0</v>
      </c>
      <c r="G1050" s="69">
        <v>0</v>
      </c>
      <c r="H1050" s="69">
        <f t="shared" si="16"/>
        <v>0</v>
      </c>
      <c r="I1050" s="71" t="s">
        <v>0</v>
      </c>
    </row>
    <row r="1051" s="62" customFormat="1" ht="36" hidden="1" customHeight="1" spans="1:9">
      <c r="A1051" s="67" t="s">
        <v>2325</v>
      </c>
      <c r="B1051" s="82" t="s">
        <v>0</v>
      </c>
      <c r="C1051" s="82" t="s">
        <v>0</v>
      </c>
      <c r="D1051" s="82" t="s">
        <v>711</v>
      </c>
      <c r="E1051" s="67" t="s">
        <v>2326</v>
      </c>
      <c r="F1051" s="69">
        <v>0</v>
      </c>
      <c r="G1051" s="69">
        <v>0</v>
      </c>
      <c r="H1051" s="69">
        <f t="shared" si="16"/>
        <v>0</v>
      </c>
      <c r="I1051" s="71" t="s">
        <v>0</v>
      </c>
    </row>
    <row r="1052" s="62" customFormat="1" ht="36" hidden="1" customHeight="1" spans="1:9">
      <c r="A1052" s="67" t="s">
        <v>2327</v>
      </c>
      <c r="B1052" s="68" t="s">
        <v>0</v>
      </c>
      <c r="C1052" s="68" t="s">
        <v>0</v>
      </c>
      <c r="D1052" s="68" t="s">
        <v>731</v>
      </c>
      <c r="E1052" s="67" t="s">
        <v>2328</v>
      </c>
      <c r="F1052" s="69">
        <v>0</v>
      </c>
      <c r="G1052" s="69">
        <v>0</v>
      </c>
      <c r="H1052" s="69">
        <f t="shared" si="16"/>
        <v>0</v>
      </c>
      <c r="I1052" s="71" t="s">
        <v>0</v>
      </c>
    </row>
    <row r="1053" s="62" customFormat="1" ht="36" hidden="1" customHeight="1" spans="1:9">
      <c r="A1053" s="67" t="s">
        <v>2329</v>
      </c>
      <c r="B1053" s="82" t="s">
        <v>0</v>
      </c>
      <c r="C1053" s="82" t="s">
        <v>0</v>
      </c>
      <c r="D1053" s="82" t="s">
        <v>750</v>
      </c>
      <c r="E1053" s="67" t="s">
        <v>2330</v>
      </c>
      <c r="F1053" s="69">
        <v>0</v>
      </c>
      <c r="G1053" s="69">
        <v>0</v>
      </c>
      <c r="H1053" s="69">
        <f t="shared" si="16"/>
        <v>0</v>
      </c>
      <c r="I1053" s="71" t="s">
        <v>0</v>
      </c>
    </row>
    <row r="1054" s="62" customFormat="1" ht="36" hidden="1" customHeight="1" spans="1:9">
      <c r="A1054" s="67" t="s">
        <v>2331</v>
      </c>
      <c r="B1054" s="82" t="s">
        <v>0</v>
      </c>
      <c r="C1054" s="82" t="s">
        <v>0</v>
      </c>
      <c r="D1054" s="82" t="s">
        <v>919</v>
      </c>
      <c r="E1054" s="67" t="s">
        <v>2332</v>
      </c>
      <c r="F1054" s="69">
        <v>0</v>
      </c>
      <c r="G1054" s="69">
        <v>0</v>
      </c>
      <c r="H1054" s="69">
        <f t="shared" si="16"/>
        <v>0</v>
      </c>
      <c r="I1054" s="71" t="s">
        <v>0</v>
      </c>
    </row>
    <row r="1055" s="62" customFormat="1" ht="36" hidden="1" customHeight="1" spans="1:9">
      <c r="A1055" s="67" t="s">
        <v>2333</v>
      </c>
      <c r="B1055" s="82" t="s">
        <v>0</v>
      </c>
      <c r="C1055" s="82" t="s">
        <v>0</v>
      </c>
      <c r="D1055" s="82" t="s">
        <v>583</v>
      </c>
      <c r="E1055" s="67" t="s">
        <v>2334</v>
      </c>
      <c r="F1055" s="69">
        <v>0</v>
      </c>
      <c r="G1055" s="69">
        <v>0</v>
      </c>
      <c r="H1055" s="69">
        <f t="shared" si="16"/>
        <v>0</v>
      </c>
      <c r="I1055" s="71" t="s">
        <v>0</v>
      </c>
    </row>
    <row r="1056" s="62" customFormat="1" ht="36" hidden="1" customHeight="1" spans="1:9">
      <c r="A1056" s="67" t="s">
        <v>2335</v>
      </c>
      <c r="B1056" s="82" t="s">
        <v>2287</v>
      </c>
      <c r="C1056" s="82" t="s">
        <v>559</v>
      </c>
      <c r="D1056" s="82" t="s">
        <v>0</v>
      </c>
      <c r="E1056" s="67" t="s">
        <v>2336</v>
      </c>
      <c r="F1056" s="69">
        <f>SUM(F1057:F1060)</f>
        <v>0</v>
      </c>
      <c r="G1056" s="69">
        <f>SUM(G1057:G1060)</f>
        <v>0</v>
      </c>
      <c r="H1056" s="69">
        <f>SUM(H1057:H1060)</f>
        <v>0</v>
      </c>
      <c r="I1056" s="71" t="s">
        <v>0</v>
      </c>
    </row>
    <row r="1057" s="62" customFormat="1" ht="36" hidden="1" customHeight="1" spans="1:9">
      <c r="A1057" s="67" t="s">
        <v>2337</v>
      </c>
      <c r="B1057" s="82" t="s">
        <v>0</v>
      </c>
      <c r="C1057" s="82" t="s">
        <v>0</v>
      </c>
      <c r="D1057" s="82" t="s">
        <v>551</v>
      </c>
      <c r="E1057" s="67" t="s">
        <v>554</v>
      </c>
      <c r="F1057" s="69">
        <v>0</v>
      </c>
      <c r="G1057" s="69">
        <v>0</v>
      </c>
      <c r="H1057" s="69">
        <f t="shared" si="16"/>
        <v>0</v>
      </c>
      <c r="I1057" s="71" t="s">
        <v>0</v>
      </c>
    </row>
    <row r="1058" s="62" customFormat="1" ht="36" hidden="1" customHeight="1" spans="1:9">
      <c r="A1058" s="67" t="s">
        <v>2338</v>
      </c>
      <c r="B1058" s="82" t="s">
        <v>0</v>
      </c>
      <c r="C1058" s="82" t="s">
        <v>0</v>
      </c>
      <c r="D1058" s="82" t="s">
        <v>556</v>
      </c>
      <c r="E1058" s="67" t="s">
        <v>557</v>
      </c>
      <c r="F1058" s="69">
        <v>0</v>
      </c>
      <c r="G1058" s="69">
        <v>0</v>
      </c>
      <c r="H1058" s="69">
        <f t="shared" si="16"/>
        <v>0</v>
      </c>
      <c r="I1058" s="71" t="s">
        <v>0</v>
      </c>
    </row>
    <row r="1059" s="62" customFormat="1" ht="36" hidden="1" customHeight="1" spans="1:9">
      <c r="A1059" s="67" t="s">
        <v>2339</v>
      </c>
      <c r="B1059" s="82" t="s">
        <v>0</v>
      </c>
      <c r="C1059" s="82" t="s">
        <v>0</v>
      </c>
      <c r="D1059" s="82" t="s">
        <v>559</v>
      </c>
      <c r="E1059" s="67" t="s">
        <v>560</v>
      </c>
      <c r="F1059" s="69">
        <v>0</v>
      </c>
      <c r="G1059" s="69">
        <v>0</v>
      </c>
      <c r="H1059" s="69">
        <f t="shared" si="16"/>
        <v>0</v>
      </c>
      <c r="I1059" s="71" t="s">
        <v>0</v>
      </c>
    </row>
    <row r="1060" s="62" customFormat="1" ht="36" hidden="1" customHeight="1" spans="1:9">
      <c r="A1060" s="67" t="s">
        <v>2340</v>
      </c>
      <c r="B1060" s="82" t="s">
        <v>0</v>
      </c>
      <c r="C1060" s="82" t="s">
        <v>0</v>
      </c>
      <c r="D1060" s="82" t="s">
        <v>583</v>
      </c>
      <c r="E1060" s="67" t="s">
        <v>2341</v>
      </c>
      <c r="F1060" s="69">
        <v>0</v>
      </c>
      <c r="G1060" s="69">
        <v>0</v>
      </c>
      <c r="H1060" s="69">
        <f t="shared" si="16"/>
        <v>0</v>
      </c>
      <c r="I1060" s="71" t="s">
        <v>0</v>
      </c>
    </row>
    <row r="1061" ht="20" customHeight="1" spans="1:9">
      <c r="A1061" s="64" t="s">
        <v>2342</v>
      </c>
      <c r="B1061" s="83" t="s">
        <v>2287</v>
      </c>
      <c r="C1061" s="83" t="s">
        <v>565</v>
      </c>
      <c r="D1061" s="83" t="s">
        <v>0</v>
      </c>
      <c r="E1061" s="64" t="s">
        <v>2343</v>
      </c>
      <c r="F1061" s="66">
        <f>SUM(F1062:F1071)</f>
        <v>276</v>
      </c>
      <c r="G1061" s="66">
        <f>SUM(G1062:G1071)</f>
        <v>160</v>
      </c>
      <c r="H1061" s="66">
        <f>SUM(H1062:H1071)</f>
        <v>436</v>
      </c>
      <c r="I1061" s="70" t="s">
        <v>0</v>
      </c>
    </row>
    <row r="1062" ht="20" customHeight="1" spans="1:9">
      <c r="A1062" s="64" t="s">
        <v>2344</v>
      </c>
      <c r="B1062" s="83" t="s">
        <v>0</v>
      </c>
      <c r="C1062" s="83" t="s">
        <v>0</v>
      </c>
      <c r="D1062" s="83" t="s">
        <v>551</v>
      </c>
      <c r="E1062" s="64" t="s">
        <v>554</v>
      </c>
      <c r="F1062" s="66">
        <v>276</v>
      </c>
      <c r="G1062" s="66">
        <v>60</v>
      </c>
      <c r="H1062" s="66">
        <f t="shared" si="16"/>
        <v>336</v>
      </c>
      <c r="I1062" s="70" t="s">
        <v>0</v>
      </c>
    </row>
    <row r="1063" s="62" customFormat="1" ht="36" hidden="1" customHeight="1" spans="1:9">
      <c r="A1063" s="67" t="s">
        <v>2345</v>
      </c>
      <c r="B1063" s="68" t="s">
        <v>0</v>
      </c>
      <c r="C1063" s="68" t="s">
        <v>0</v>
      </c>
      <c r="D1063" s="68" t="s">
        <v>556</v>
      </c>
      <c r="E1063" s="67" t="s">
        <v>557</v>
      </c>
      <c r="F1063" s="69">
        <v>0</v>
      </c>
      <c r="G1063" s="69">
        <v>0</v>
      </c>
      <c r="H1063" s="69">
        <f t="shared" si="16"/>
        <v>0</v>
      </c>
      <c r="I1063" s="71" t="s">
        <v>0</v>
      </c>
    </row>
    <row r="1064" s="62" customFormat="1" ht="36" hidden="1" customHeight="1" spans="1:9">
      <c r="A1064" s="67" t="s">
        <v>2346</v>
      </c>
      <c r="B1064" s="68" t="s">
        <v>0</v>
      </c>
      <c r="C1064" s="68" t="s">
        <v>0</v>
      </c>
      <c r="D1064" s="68" t="s">
        <v>559</v>
      </c>
      <c r="E1064" s="67" t="s">
        <v>560</v>
      </c>
      <c r="F1064" s="69">
        <v>0</v>
      </c>
      <c r="G1064" s="69">
        <v>0</v>
      </c>
      <c r="H1064" s="69">
        <f t="shared" si="16"/>
        <v>0</v>
      </c>
      <c r="I1064" s="71" t="s">
        <v>0</v>
      </c>
    </row>
    <row r="1065" s="62" customFormat="1" ht="36" hidden="1" customHeight="1" spans="1:9">
      <c r="A1065" s="67" t="s">
        <v>2347</v>
      </c>
      <c r="B1065" s="68" t="s">
        <v>0</v>
      </c>
      <c r="C1065" s="68" t="s">
        <v>0</v>
      </c>
      <c r="D1065" s="68" t="s">
        <v>565</v>
      </c>
      <c r="E1065" s="67" t="s">
        <v>2348</v>
      </c>
      <c r="F1065" s="69">
        <v>0</v>
      </c>
      <c r="G1065" s="69">
        <v>0</v>
      </c>
      <c r="H1065" s="69">
        <f t="shared" si="16"/>
        <v>0</v>
      </c>
      <c r="I1065" s="71" t="s">
        <v>0</v>
      </c>
    </row>
    <row r="1066" s="62" customFormat="1" ht="36" hidden="1" customHeight="1" spans="1:9">
      <c r="A1066" s="67" t="s">
        <v>2349</v>
      </c>
      <c r="B1066" s="82" t="s">
        <v>0</v>
      </c>
      <c r="C1066" s="82" t="s">
        <v>0</v>
      </c>
      <c r="D1066" s="82" t="s">
        <v>571</v>
      </c>
      <c r="E1066" s="67" t="s">
        <v>2350</v>
      </c>
      <c r="F1066" s="69">
        <v>0</v>
      </c>
      <c r="G1066" s="69">
        <v>0</v>
      </c>
      <c r="H1066" s="69">
        <f t="shared" si="16"/>
        <v>0</v>
      </c>
      <c r="I1066" s="71" t="s">
        <v>0</v>
      </c>
    </row>
    <row r="1067" s="62" customFormat="1" ht="36" hidden="1" customHeight="1" spans="1:9">
      <c r="A1067" s="67" t="s">
        <v>2351</v>
      </c>
      <c r="B1067" s="82" t="s">
        <v>0</v>
      </c>
      <c r="C1067" s="82" t="s">
        <v>0</v>
      </c>
      <c r="D1067" s="82" t="s">
        <v>574</v>
      </c>
      <c r="E1067" s="67" t="s">
        <v>2352</v>
      </c>
      <c r="F1067" s="69">
        <v>0</v>
      </c>
      <c r="G1067" s="69">
        <v>0</v>
      </c>
      <c r="H1067" s="69">
        <f t="shared" si="16"/>
        <v>0</v>
      </c>
      <c r="I1067" s="71" t="s">
        <v>0</v>
      </c>
    </row>
    <row r="1068" s="62" customFormat="1" ht="36" hidden="1" customHeight="1" spans="1:9">
      <c r="A1068" s="67" t="s">
        <v>2353</v>
      </c>
      <c r="B1068" s="68" t="s">
        <v>0</v>
      </c>
      <c r="C1068" s="68" t="s">
        <v>0</v>
      </c>
      <c r="D1068" s="68" t="s">
        <v>922</v>
      </c>
      <c r="E1068" s="67" t="s">
        <v>2354</v>
      </c>
      <c r="F1068" s="69">
        <v>0</v>
      </c>
      <c r="G1068" s="69">
        <v>0</v>
      </c>
      <c r="H1068" s="69">
        <f t="shared" si="16"/>
        <v>0</v>
      </c>
      <c r="I1068" s="71" t="s">
        <v>0</v>
      </c>
    </row>
    <row r="1069" s="62" customFormat="1" ht="36" hidden="1" customHeight="1" spans="1:9">
      <c r="A1069" s="67" t="s">
        <v>2355</v>
      </c>
      <c r="B1069" s="68" t="s">
        <v>0</v>
      </c>
      <c r="C1069" s="68" t="s">
        <v>0</v>
      </c>
      <c r="D1069" s="68" t="s">
        <v>1761</v>
      </c>
      <c r="E1069" s="67" t="s">
        <v>2356</v>
      </c>
      <c r="F1069" s="69">
        <v>0</v>
      </c>
      <c r="G1069" s="69">
        <v>0</v>
      </c>
      <c r="H1069" s="69">
        <f t="shared" si="16"/>
        <v>0</v>
      </c>
      <c r="I1069" s="71" t="s">
        <v>0</v>
      </c>
    </row>
    <row r="1070" s="62" customFormat="1" ht="36" hidden="1" customHeight="1" spans="1:9">
      <c r="A1070" s="67" t="s">
        <v>2357</v>
      </c>
      <c r="B1070" s="82" t="s">
        <v>0</v>
      </c>
      <c r="C1070" s="82" t="s">
        <v>0</v>
      </c>
      <c r="D1070" s="82" t="s">
        <v>580</v>
      </c>
      <c r="E1070" s="67" t="s">
        <v>581</v>
      </c>
      <c r="F1070" s="69">
        <v>0</v>
      </c>
      <c r="G1070" s="69">
        <v>0</v>
      </c>
      <c r="H1070" s="69">
        <f t="shared" si="16"/>
        <v>0</v>
      </c>
      <c r="I1070" s="71" t="s">
        <v>0</v>
      </c>
    </row>
    <row r="1071" ht="20" customHeight="1" spans="1:9">
      <c r="A1071" s="64" t="s">
        <v>2358</v>
      </c>
      <c r="B1071" s="65" t="s">
        <v>0</v>
      </c>
      <c r="C1071" s="65" t="s">
        <v>0</v>
      </c>
      <c r="D1071" s="65" t="s">
        <v>583</v>
      </c>
      <c r="E1071" s="64" t="s">
        <v>2359</v>
      </c>
      <c r="F1071" s="66">
        <v>0</v>
      </c>
      <c r="G1071" s="66">
        <v>100</v>
      </c>
      <c r="H1071" s="66">
        <f t="shared" si="16"/>
        <v>100</v>
      </c>
      <c r="I1071" s="70" t="s">
        <v>0</v>
      </c>
    </row>
    <row r="1072" s="62" customFormat="1" ht="36" hidden="1" customHeight="1" spans="1:9">
      <c r="A1072" s="67" t="s">
        <v>2360</v>
      </c>
      <c r="B1072" s="68" t="s">
        <v>2287</v>
      </c>
      <c r="C1072" s="68" t="s">
        <v>571</v>
      </c>
      <c r="D1072" s="68" t="s">
        <v>0</v>
      </c>
      <c r="E1072" s="67" t="s">
        <v>2361</v>
      </c>
      <c r="F1072" s="69">
        <f>SUM(F1073:F1078)</f>
        <v>0</v>
      </c>
      <c r="G1072" s="69">
        <f>SUM(G1073:G1078)</f>
        <v>0</v>
      </c>
      <c r="H1072" s="69">
        <f>SUM(H1073:H1078)</f>
        <v>0</v>
      </c>
      <c r="I1072" s="71" t="s">
        <v>0</v>
      </c>
    </row>
    <row r="1073" s="62" customFormat="1" ht="36" hidden="1" customHeight="1" spans="1:9">
      <c r="A1073" s="67" t="s">
        <v>2362</v>
      </c>
      <c r="B1073" s="68" t="s">
        <v>0</v>
      </c>
      <c r="C1073" s="68" t="s">
        <v>0</v>
      </c>
      <c r="D1073" s="68" t="s">
        <v>551</v>
      </c>
      <c r="E1073" s="67" t="s">
        <v>554</v>
      </c>
      <c r="F1073" s="69">
        <v>0</v>
      </c>
      <c r="G1073" s="69">
        <v>0</v>
      </c>
      <c r="H1073" s="69">
        <f t="shared" si="16"/>
        <v>0</v>
      </c>
      <c r="I1073" s="71" t="s">
        <v>0</v>
      </c>
    </row>
    <row r="1074" s="62" customFormat="1" ht="36" hidden="1" customHeight="1" spans="1:9">
      <c r="A1074" s="67" t="s">
        <v>2363</v>
      </c>
      <c r="B1074" s="68" t="s">
        <v>0</v>
      </c>
      <c r="C1074" s="68" t="s">
        <v>0</v>
      </c>
      <c r="D1074" s="68" t="s">
        <v>556</v>
      </c>
      <c r="E1074" s="67" t="s">
        <v>557</v>
      </c>
      <c r="F1074" s="69">
        <v>0</v>
      </c>
      <c r="G1074" s="69">
        <v>0</v>
      </c>
      <c r="H1074" s="69">
        <f t="shared" si="16"/>
        <v>0</v>
      </c>
      <c r="I1074" s="71" t="s">
        <v>0</v>
      </c>
    </row>
    <row r="1075" s="62" customFormat="1" ht="36" hidden="1" customHeight="1" spans="1:9">
      <c r="A1075" s="67" t="s">
        <v>2364</v>
      </c>
      <c r="B1075" s="68" t="s">
        <v>0</v>
      </c>
      <c r="C1075" s="68" t="s">
        <v>0</v>
      </c>
      <c r="D1075" s="68" t="s">
        <v>559</v>
      </c>
      <c r="E1075" s="67" t="s">
        <v>560</v>
      </c>
      <c r="F1075" s="69">
        <v>0</v>
      </c>
      <c r="G1075" s="69">
        <v>0</v>
      </c>
      <c r="H1075" s="69">
        <f t="shared" si="16"/>
        <v>0</v>
      </c>
      <c r="I1075" s="71" t="s">
        <v>0</v>
      </c>
    </row>
    <row r="1076" s="62" customFormat="1" ht="36" hidden="1" customHeight="1" spans="1:9">
      <c r="A1076" s="67" t="s">
        <v>2365</v>
      </c>
      <c r="B1076" s="68" t="s">
        <v>0</v>
      </c>
      <c r="C1076" s="68" t="s">
        <v>0</v>
      </c>
      <c r="D1076" s="68" t="s">
        <v>562</v>
      </c>
      <c r="E1076" s="67" t="s">
        <v>2366</v>
      </c>
      <c r="F1076" s="69">
        <v>0</v>
      </c>
      <c r="G1076" s="69">
        <v>0</v>
      </c>
      <c r="H1076" s="69">
        <f t="shared" si="16"/>
        <v>0</v>
      </c>
      <c r="I1076" s="71" t="s">
        <v>0</v>
      </c>
    </row>
    <row r="1077" s="62" customFormat="1" ht="36" hidden="1" customHeight="1" spans="1:9">
      <c r="A1077" s="67" t="s">
        <v>2367</v>
      </c>
      <c r="B1077" s="82" t="s">
        <v>0</v>
      </c>
      <c r="C1077" s="82" t="s">
        <v>0</v>
      </c>
      <c r="D1077" s="82" t="s">
        <v>565</v>
      </c>
      <c r="E1077" s="67" t="s">
        <v>2368</v>
      </c>
      <c r="F1077" s="69">
        <v>0</v>
      </c>
      <c r="G1077" s="69">
        <v>0</v>
      </c>
      <c r="H1077" s="69">
        <f t="shared" si="16"/>
        <v>0</v>
      </c>
      <c r="I1077" s="71" t="s">
        <v>0</v>
      </c>
    </row>
    <row r="1078" s="62" customFormat="1" ht="36" hidden="1" customHeight="1" spans="1:9">
      <c r="A1078" s="67" t="s">
        <v>2369</v>
      </c>
      <c r="B1078" s="82" t="s">
        <v>0</v>
      </c>
      <c r="C1078" s="82" t="s">
        <v>0</v>
      </c>
      <c r="D1078" s="82" t="s">
        <v>583</v>
      </c>
      <c r="E1078" s="67" t="s">
        <v>2370</v>
      </c>
      <c r="F1078" s="69">
        <v>0</v>
      </c>
      <c r="G1078" s="69">
        <v>0</v>
      </c>
      <c r="H1078" s="69">
        <f t="shared" si="16"/>
        <v>0</v>
      </c>
      <c r="I1078" s="71" t="s">
        <v>0</v>
      </c>
    </row>
    <row r="1079" ht="20" customHeight="1" spans="1:9">
      <c r="A1079" s="64" t="s">
        <v>2371</v>
      </c>
      <c r="B1079" s="65" t="s">
        <v>2287</v>
      </c>
      <c r="C1079" s="65" t="s">
        <v>574</v>
      </c>
      <c r="D1079" s="65" t="s">
        <v>0</v>
      </c>
      <c r="E1079" s="64" t="s">
        <v>2372</v>
      </c>
      <c r="F1079" s="66">
        <f>SUM(F1080:F1086)</f>
        <v>40</v>
      </c>
      <c r="G1079" s="66">
        <f>SUM(G1080:G1086)</f>
        <v>-37</v>
      </c>
      <c r="H1079" s="66">
        <f>SUM(H1080:H1086)</f>
        <v>3</v>
      </c>
      <c r="I1079" s="70" t="s">
        <v>0</v>
      </c>
    </row>
    <row r="1080" s="62" customFormat="1" ht="36" hidden="1" customHeight="1" spans="1:9">
      <c r="A1080" s="67" t="s">
        <v>2373</v>
      </c>
      <c r="B1080" s="68" t="s">
        <v>0</v>
      </c>
      <c r="C1080" s="68" t="s">
        <v>0</v>
      </c>
      <c r="D1080" s="68" t="s">
        <v>551</v>
      </c>
      <c r="E1080" s="67" t="s">
        <v>554</v>
      </c>
      <c r="F1080" s="69">
        <v>0</v>
      </c>
      <c r="G1080" s="69">
        <v>0</v>
      </c>
      <c r="H1080" s="69">
        <f t="shared" si="16"/>
        <v>0</v>
      </c>
      <c r="I1080" s="71" t="s">
        <v>0</v>
      </c>
    </row>
    <row r="1081" s="62" customFormat="1" ht="36" hidden="1" customHeight="1" spans="1:9">
      <c r="A1081" s="67" t="s">
        <v>2374</v>
      </c>
      <c r="B1081" s="68" t="s">
        <v>0</v>
      </c>
      <c r="C1081" s="68" t="s">
        <v>0</v>
      </c>
      <c r="D1081" s="68" t="s">
        <v>556</v>
      </c>
      <c r="E1081" s="67" t="s">
        <v>557</v>
      </c>
      <c r="F1081" s="69">
        <v>0</v>
      </c>
      <c r="G1081" s="69">
        <v>0</v>
      </c>
      <c r="H1081" s="69">
        <f t="shared" si="16"/>
        <v>0</v>
      </c>
      <c r="I1081" s="71" t="s">
        <v>0</v>
      </c>
    </row>
    <row r="1082" s="62" customFormat="1" ht="36" hidden="1" customHeight="1" spans="1:9">
      <c r="A1082" s="67" t="s">
        <v>2375</v>
      </c>
      <c r="B1082" s="68" t="s">
        <v>0</v>
      </c>
      <c r="C1082" s="68" t="s">
        <v>0</v>
      </c>
      <c r="D1082" s="68" t="s">
        <v>559</v>
      </c>
      <c r="E1082" s="67" t="s">
        <v>560</v>
      </c>
      <c r="F1082" s="69">
        <v>0</v>
      </c>
      <c r="G1082" s="69">
        <v>0</v>
      </c>
      <c r="H1082" s="69">
        <f t="shared" si="16"/>
        <v>0</v>
      </c>
      <c r="I1082" s="71" t="s">
        <v>0</v>
      </c>
    </row>
    <row r="1083" s="62" customFormat="1" ht="36" hidden="1" customHeight="1" spans="1:9">
      <c r="A1083" s="67" t="s">
        <v>2376</v>
      </c>
      <c r="B1083" s="68" t="s">
        <v>0</v>
      </c>
      <c r="C1083" s="68" t="s">
        <v>0</v>
      </c>
      <c r="D1083" s="68" t="s">
        <v>562</v>
      </c>
      <c r="E1083" s="67" t="s">
        <v>2377</v>
      </c>
      <c r="F1083" s="69">
        <v>0</v>
      </c>
      <c r="G1083" s="69">
        <v>0</v>
      </c>
      <c r="H1083" s="69">
        <f t="shared" si="16"/>
        <v>0</v>
      </c>
      <c r="I1083" s="71" t="s">
        <v>0</v>
      </c>
    </row>
    <row r="1084" ht="20" customHeight="1" spans="1:9">
      <c r="A1084" s="64" t="s">
        <v>2378</v>
      </c>
      <c r="B1084" s="65" t="s">
        <v>0</v>
      </c>
      <c r="C1084" s="65" t="s">
        <v>0</v>
      </c>
      <c r="D1084" s="65" t="s">
        <v>565</v>
      </c>
      <c r="E1084" s="64" t="s">
        <v>2379</v>
      </c>
      <c r="F1084" s="66">
        <v>40</v>
      </c>
      <c r="G1084" s="66">
        <v>-37</v>
      </c>
      <c r="H1084" s="66">
        <f t="shared" si="16"/>
        <v>3</v>
      </c>
      <c r="I1084" s="70" t="s">
        <v>0</v>
      </c>
    </row>
    <row r="1085" s="62" customFormat="1" ht="36" hidden="1" customHeight="1" spans="1:9">
      <c r="A1085" s="67" t="s">
        <v>2380</v>
      </c>
      <c r="B1085" s="68" t="s">
        <v>0</v>
      </c>
      <c r="C1085" s="68" t="s">
        <v>0</v>
      </c>
      <c r="D1085" s="68" t="s">
        <v>568</v>
      </c>
      <c r="E1085" s="67" t="s">
        <v>2381</v>
      </c>
      <c r="F1085" s="69">
        <v>0</v>
      </c>
      <c r="G1085" s="69">
        <v>0</v>
      </c>
      <c r="H1085" s="69">
        <f t="shared" si="16"/>
        <v>0</v>
      </c>
      <c r="I1085" s="71" t="s">
        <v>0</v>
      </c>
    </row>
    <row r="1086" s="62" customFormat="1" ht="36" hidden="1" customHeight="1" spans="1:9">
      <c r="A1086" s="67" t="s">
        <v>2382</v>
      </c>
      <c r="B1086" s="68" t="s">
        <v>0</v>
      </c>
      <c r="C1086" s="68" t="s">
        <v>0</v>
      </c>
      <c r="D1086" s="68" t="s">
        <v>583</v>
      </c>
      <c r="E1086" s="67" t="s">
        <v>2383</v>
      </c>
      <c r="F1086" s="69">
        <v>0</v>
      </c>
      <c r="G1086" s="69">
        <v>0</v>
      </c>
      <c r="H1086" s="69">
        <f t="shared" si="16"/>
        <v>0</v>
      </c>
      <c r="I1086" s="71" t="s">
        <v>0</v>
      </c>
    </row>
    <row r="1087" ht="20" customHeight="1" spans="1:9">
      <c r="A1087" s="64" t="s">
        <v>2384</v>
      </c>
      <c r="B1087" s="65" t="s">
        <v>2287</v>
      </c>
      <c r="C1087" s="65" t="s">
        <v>583</v>
      </c>
      <c r="D1087" s="65" t="s">
        <v>0</v>
      </c>
      <c r="E1087" s="64" t="s">
        <v>2385</v>
      </c>
      <c r="F1087" s="66">
        <f>SUM(F1088:F1092)</f>
        <v>100</v>
      </c>
      <c r="G1087" s="66">
        <f>SUM(G1088:G1092)</f>
        <v>0</v>
      </c>
      <c r="H1087" s="66">
        <f>SUM(H1088:H1092)</f>
        <v>100</v>
      </c>
      <c r="I1087" s="70" t="s">
        <v>0</v>
      </c>
    </row>
    <row r="1088" s="62" customFormat="1" ht="36" hidden="1" customHeight="1" spans="1:9">
      <c r="A1088" s="67" t="s">
        <v>2386</v>
      </c>
      <c r="B1088" s="82" t="s">
        <v>0</v>
      </c>
      <c r="C1088" s="82" t="s">
        <v>0</v>
      </c>
      <c r="D1088" s="82" t="s">
        <v>551</v>
      </c>
      <c r="E1088" s="67" t="s">
        <v>2387</v>
      </c>
      <c r="F1088" s="69">
        <v>0</v>
      </c>
      <c r="G1088" s="69">
        <v>0</v>
      </c>
      <c r="H1088" s="69">
        <f t="shared" si="16"/>
        <v>0</v>
      </c>
      <c r="I1088" s="71" t="s">
        <v>0</v>
      </c>
    </row>
    <row r="1089" s="62" customFormat="1" ht="36" hidden="1" customHeight="1" spans="1:9">
      <c r="A1089" s="67" t="s">
        <v>2388</v>
      </c>
      <c r="B1089" s="68" t="s">
        <v>0</v>
      </c>
      <c r="C1089" s="68" t="s">
        <v>0</v>
      </c>
      <c r="D1089" s="68" t="s">
        <v>562</v>
      </c>
      <c r="E1089" s="67" t="s">
        <v>2389</v>
      </c>
      <c r="F1089" s="69">
        <v>0</v>
      </c>
      <c r="G1089" s="69">
        <v>0</v>
      </c>
      <c r="H1089" s="69">
        <f t="shared" si="16"/>
        <v>0</v>
      </c>
      <c r="I1089" s="71" t="s">
        <v>0</v>
      </c>
    </row>
    <row r="1090" s="62" customFormat="1" ht="36" hidden="1" customHeight="1" spans="1:9">
      <c r="A1090" s="67" t="s">
        <v>2390</v>
      </c>
      <c r="B1090" s="82" t="s">
        <v>0</v>
      </c>
      <c r="C1090" s="82" t="s">
        <v>0</v>
      </c>
      <c r="D1090" s="82" t="s">
        <v>565</v>
      </c>
      <c r="E1090" s="67" t="s">
        <v>2391</v>
      </c>
      <c r="F1090" s="69">
        <v>0</v>
      </c>
      <c r="G1090" s="69">
        <v>0</v>
      </c>
      <c r="H1090" s="69">
        <f t="shared" si="16"/>
        <v>0</v>
      </c>
      <c r="I1090" s="71" t="s">
        <v>0</v>
      </c>
    </row>
    <row r="1091" s="62" customFormat="1" ht="36" hidden="1" customHeight="1" spans="1:9">
      <c r="A1091" s="67" t="s">
        <v>2392</v>
      </c>
      <c r="B1091" s="68" t="s">
        <v>0</v>
      </c>
      <c r="C1091" s="68" t="s">
        <v>0</v>
      </c>
      <c r="D1091" s="68" t="s">
        <v>568</v>
      </c>
      <c r="E1091" s="67" t="s">
        <v>2393</v>
      </c>
      <c r="F1091" s="69">
        <v>0</v>
      </c>
      <c r="G1091" s="69">
        <v>0</v>
      </c>
      <c r="H1091" s="69">
        <f t="shared" si="16"/>
        <v>0</v>
      </c>
      <c r="I1091" s="71" t="s">
        <v>0</v>
      </c>
    </row>
    <row r="1092" ht="20" customHeight="1" spans="1:9">
      <c r="A1092" s="64" t="s">
        <v>2394</v>
      </c>
      <c r="B1092" s="65" t="s">
        <v>0</v>
      </c>
      <c r="C1092" s="65" t="s">
        <v>0</v>
      </c>
      <c r="D1092" s="65" t="s">
        <v>583</v>
      </c>
      <c r="E1092" s="64" t="s">
        <v>2385</v>
      </c>
      <c r="F1092" s="66">
        <v>100</v>
      </c>
      <c r="G1092" s="66">
        <v>0</v>
      </c>
      <c r="H1092" s="66">
        <f t="shared" si="16"/>
        <v>100</v>
      </c>
      <c r="I1092" s="70" t="s">
        <v>0</v>
      </c>
    </row>
    <row r="1093" ht="20" customHeight="1" spans="1:9">
      <c r="A1093" s="64" t="s">
        <v>2395</v>
      </c>
      <c r="B1093" s="83" t="s">
        <v>2395</v>
      </c>
      <c r="C1093" s="83" t="s">
        <v>0</v>
      </c>
      <c r="D1093" s="83" t="s">
        <v>0</v>
      </c>
      <c r="E1093" s="64" t="s">
        <v>2396</v>
      </c>
      <c r="F1093" s="66">
        <f>SUM(F1094,F1104,F1110)</f>
        <v>67</v>
      </c>
      <c r="G1093" s="66">
        <f>SUM(G1094,G1104,G1110)</f>
        <v>109</v>
      </c>
      <c r="H1093" s="66">
        <f>SUM(H1094,H1104,H1110)</f>
        <v>176</v>
      </c>
      <c r="I1093" s="70" t="s">
        <v>0</v>
      </c>
    </row>
    <row r="1094" ht="20" customHeight="1" spans="1:9">
      <c r="A1094" s="64" t="s">
        <v>2397</v>
      </c>
      <c r="B1094" s="65" t="s">
        <v>2395</v>
      </c>
      <c r="C1094" s="65" t="s">
        <v>556</v>
      </c>
      <c r="D1094" s="65" t="s">
        <v>0</v>
      </c>
      <c r="E1094" s="64" t="s">
        <v>2398</v>
      </c>
      <c r="F1094" s="66">
        <f>SUM(F1095:F1103)</f>
        <v>67</v>
      </c>
      <c r="G1094" s="66">
        <f>SUM(G1095:G1103)</f>
        <v>84</v>
      </c>
      <c r="H1094" s="66">
        <f>SUM(H1095:H1103)</f>
        <v>151</v>
      </c>
      <c r="I1094" s="70" t="s">
        <v>0</v>
      </c>
    </row>
    <row r="1095" ht="20" customHeight="1" spans="1:9">
      <c r="A1095" s="64" t="s">
        <v>2399</v>
      </c>
      <c r="B1095" s="65" t="s">
        <v>0</v>
      </c>
      <c r="C1095" s="65" t="s">
        <v>0</v>
      </c>
      <c r="D1095" s="65" t="s">
        <v>551</v>
      </c>
      <c r="E1095" s="64" t="s">
        <v>554</v>
      </c>
      <c r="F1095" s="66">
        <v>67</v>
      </c>
      <c r="G1095" s="66">
        <v>0</v>
      </c>
      <c r="H1095" s="66">
        <f t="shared" si="16"/>
        <v>67</v>
      </c>
      <c r="I1095" s="70" t="s">
        <v>0</v>
      </c>
    </row>
    <row r="1096" s="62" customFormat="1" ht="36" hidden="1" customHeight="1" spans="1:9">
      <c r="A1096" s="67" t="s">
        <v>2400</v>
      </c>
      <c r="B1096" s="68" t="s">
        <v>0</v>
      </c>
      <c r="C1096" s="68" t="s">
        <v>0</v>
      </c>
      <c r="D1096" s="68" t="s">
        <v>556</v>
      </c>
      <c r="E1096" s="67" t="s">
        <v>557</v>
      </c>
      <c r="F1096" s="69">
        <v>0</v>
      </c>
      <c r="G1096" s="69">
        <v>0</v>
      </c>
      <c r="H1096" s="69">
        <f t="shared" si="16"/>
        <v>0</v>
      </c>
      <c r="I1096" s="71" t="s">
        <v>0</v>
      </c>
    </row>
    <row r="1097" s="62" customFormat="1" ht="36" hidden="1" customHeight="1" spans="1:9">
      <c r="A1097" s="67" t="s">
        <v>2401</v>
      </c>
      <c r="B1097" s="68" t="s">
        <v>0</v>
      </c>
      <c r="C1097" s="68" t="s">
        <v>0</v>
      </c>
      <c r="D1097" s="68" t="s">
        <v>559</v>
      </c>
      <c r="E1097" s="67" t="s">
        <v>560</v>
      </c>
      <c r="F1097" s="69">
        <v>0</v>
      </c>
      <c r="G1097" s="69">
        <v>0</v>
      </c>
      <c r="H1097" s="69">
        <f t="shared" si="16"/>
        <v>0</v>
      </c>
      <c r="I1097" s="71" t="s">
        <v>0</v>
      </c>
    </row>
    <row r="1098" s="62" customFormat="1" ht="36" hidden="1" customHeight="1" spans="1:9">
      <c r="A1098" s="67" t="s">
        <v>2402</v>
      </c>
      <c r="B1098" s="68" t="s">
        <v>0</v>
      </c>
      <c r="C1098" s="68" t="s">
        <v>0</v>
      </c>
      <c r="D1098" s="68" t="s">
        <v>922</v>
      </c>
      <c r="E1098" s="67" t="s">
        <v>2403</v>
      </c>
      <c r="F1098" s="69">
        <v>0</v>
      </c>
      <c r="G1098" s="69">
        <v>0</v>
      </c>
      <c r="H1098" s="69">
        <f t="shared" si="16"/>
        <v>0</v>
      </c>
      <c r="I1098" s="71" t="s">
        <v>0</v>
      </c>
    </row>
    <row r="1099" s="62" customFormat="1" ht="36" hidden="1" customHeight="1" spans="1:9">
      <c r="A1099" s="67" t="s">
        <v>2404</v>
      </c>
      <c r="B1099" s="68" t="s">
        <v>0</v>
      </c>
      <c r="C1099" s="68" t="s">
        <v>0</v>
      </c>
      <c r="D1099" s="68" t="s">
        <v>1761</v>
      </c>
      <c r="E1099" s="67" t="s">
        <v>2405</v>
      </c>
      <c r="F1099" s="69">
        <v>0</v>
      </c>
      <c r="G1099" s="69">
        <v>0</v>
      </c>
      <c r="H1099" s="69">
        <f t="shared" ref="H1099:H1162" si="17">SUM(F1099:G1099)</f>
        <v>0</v>
      </c>
      <c r="I1099" s="71" t="s">
        <v>0</v>
      </c>
    </row>
    <row r="1100" s="62" customFormat="1" ht="36" hidden="1" customHeight="1" spans="1:9">
      <c r="A1100" s="67" t="s">
        <v>2406</v>
      </c>
      <c r="B1100" s="82" t="s">
        <v>0</v>
      </c>
      <c r="C1100" s="82" t="s">
        <v>0</v>
      </c>
      <c r="D1100" s="82" t="s">
        <v>1819</v>
      </c>
      <c r="E1100" s="67" t="s">
        <v>2407</v>
      </c>
      <c r="F1100" s="69">
        <v>0</v>
      </c>
      <c r="G1100" s="69">
        <v>0</v>
      </c>
      <c r="H1100" s="69">
        <f t="shared" si="17"/>
        <v>0</v>
      </c>
      <c r="I1100" s="71" t="s">
        <v>0</v>
      </c>
    </row>
    <row r="1101" s="62" customFormat="1" ht="36" hidden="1" customHeight="1" spans="1:9">
      <c r="A1101" s="67" t="s">
        <v>2408</v>
      </c>
      <c r="B1101" s="82" t="s">
        <v>0</v>
      </c>
      <c r="C1101" s="82" t="s">
        <v>0</v>
      </c>
      <c r="D1101" s="82" t="s">
        <v>1068</v>
      </c>
      <c r="E1101" s="67" t="s">
        <v>2409</v>
      </c>
      <c r="F1101" s="69">
        <v>0</v>
      </c>
      <c r="G1101" s="69">
        <v>0</v>
      </c>
      <c r="H1101" s="69">
        <f t="shared" si="17"/>
        <v>0</v>
      </c>
      <c r="I1101" s="71" t="s">
        <v>0</v>
      </c>
    </row>
    <row r="1102" s="62" customFormat="1" ht="36" hidden="1" customHeight="1" spans="1:9">
      <c r="A1102" s="67" t="s">
        <v>2410</v>
      </c>
      <c r="B1102" s="82" t="s">
        <v>0</v>
      </c>
      <c r="C1102" s="82" t="s">
        <v>0</v>
      </c>
      <c r="D1102" s="82" t="s">
        <v>580</v>
      </c>
      <c r="E1102" s="67" t="s">
        <v>581</v>
      </c>
      <c r="F1102" s="69">
        <v>0</v>
      </c>
      <c r="G1102" s="69">
        <v>0</v>
      </c>
      <c r="H1102" s="69">
        <f t="shared" si="17"/>
        <v>0</v>
      </c>
      <c r="I1102" s="71" t="s">
        <v>0</v>
      </c>
    </row>
    <row r="1103" ht="20" customHeight="1" spans="1:9">
      <c r="A1103" s="64" t="s">
        <v>2411</v>
      </c>
      <c r="B1103" s="83" t="s">
        <v>0</v>
      </c>
      <c r="C1103" s="83" t="s">
        <v>0</v>
      </c>
      <c r="D1103" s="83" t="s">
        <v>583</v>
      </c>
      <c r="E1103" s="64" t="s">
        <v>2412</v>
      </c>
      <c r="F1103" s="66">
        <v>0</v>
      </c>
      <c r="G1103" s="66">
        <v>84</v>
      </c>
      <c r="H1103" s="66">
        <f t="shared" si="17"/>
        <v>84</v>
      </c>
      <c r="I1103" s="70" t="s">
        <v>0</v>
      </c>
    </row>
    <row r="1104" s="62" customFormat="1" ht="36" hidden="1" customHeight="1" spans="1:9">
      <c r="A1104" s="67" t="s">
        <v>2413</v>
      </c>
      <c r="B1104" s="68" t="s">
        <v>2395</v>
      </c>
      <c r="C1104" s="68" t="s">
        <v>568</v>
      </c>
      <c r="D1104" s="68" t="s">
        <v>0</v>
      </c>
      <c r="E1104" s="67" t="s">
        <v>2414</v>
      </c>
      <c r="F1104" s="69">
        <f>SUM(F1105:F1109)</f>
        <v>0</v>
      </c>
      <c r="G1104" s="69">
        <f>SUM(G1105:G1109)</f>
        <v>0</v>
      </c>
      <c r="H1104" s="69">
        <f>SUM(H1105:H1109)</f>
        <v>0</v>
      </c>
      <c r="I1104" s="71" t="s">
        <v>0</v>
      </c>
    </row>
    <row r="1105" s="62" customFormat="1" ht="36" hidden="1" customHeight="1" spans="1:9">
      <c r="A1105" s="67" t="s">
        <v>2415</v>
      </c>
      <c r="B1105" s="68" t="s">
        <v>0</v>
      </c>
      <c r="C1105" s="68" t="s">
        <v>0</v>
      </c>
      <c r="D1105" s="68" t="s">
        <v>551</v>
      </c>
      <c r="E1105" s="67" t="s">
        <v>554</v>
      </c>
      <c r="F1105" s="69">
        <v>0</v>
      </c>
      <c r="G1105" s="69">
        <v>0</v>
      </c>
      <c r="H1105" s="69">
        <f t="shared" si="17"/>
        <v>0</v>
      </c>
      <c r="I1105" s="71" t="s">
        <v>0</v>
      </c>
    </row>
    <row r="1106" s="62" customFormat="1" ht="36" hidden="1" customHeight="1" spans="1:9">
      <c r="A1106" s="67" t="s">
        <v>2416</v>
      </c>
      <c r="B1106" s="68" t="s">
        <v>0</v>
      </c>
      <c r="C1106" s="68" t="s">
        <v>0</v>
      </c>
      <c r="D1106" s="68" t="s">
        <v>556</v>
      </c>
      <c r="E1106" s="67" t="s">
        <v>557</v>
      </c>
      <c r="F1106" s="69">
        <v>0</v>
      </c>
      <c r="G1106" s="69">
        <v>0</v>
      </c>
      <c r="H1106" s="69">
        <f t="shared" si="17"/>
        <v>0</v>
      </c>
      <c r="I1106" s="71" t="s">
        <v>0</v>
      </c>
    </row>
    <row r="1107" s="62" customFormat="1" ht="36" hidden="1" customHeight="1" spans="1:9">
      <c r="A1107" s="67" t="s">
        <v>2417</v>
      </c>
      <c r="B1107" s="68" t="s">
        <v>0</v>
      </c>
      <c r="C1107" s="68" t="s">
        <v>0</v>
      </c>
      <c r="D1107" s="68" t="s">
        <v>559</v>
      </c>
      <c r="E1107" s="67" t="s">
        <v>560</v>
      </c>
      <c r="F1107" s="69">
        <v>0</v>
      </c>
      <c r="G1107" s="69">
        <v>0</v>
      </c>
      <c r="H1107" s="69">
        <f t="shared" si="17"/>
        <v>0</v>
      </c>
      <c r="I1107" s="71" t="s">
        <v>0</v>
      </c>
    </row>
    <row r="1108" s="62" customFormat="1" ht="36" hidden="1" customHeight="1" spans="1:9">
      <c r="A1108" s="67" t="s">
        <v>2418</v>
      </c>
      <c r="B1108" s="68" t="s">
        <v>0</v>
      </c>
      <c r="C1108" s="68" t="s">
        <v>0</v>
      </c>
      <c r="D1108" s="68" t="s">
        <v>571</v>
      </c>
      <c r="E1108" s="67" t="s">
        <v>2419</v>
      </c>
      <c r="F1108" s="69">
        <v>0</v>
      </c>
      <c r="G1108" s="69">
        <v>0</v>
      </c>
      <c r="H1108" s="69">
        <f t="shared" si="17"/>
        <v>0</v>
      </c>
      <c r="I1108" s="71" t="s">
        <v>0</v>
      </c>
    </row>
    <row r="1109" s="62" customFormat="1" ht="36" hidden="1" customHeight="1" spans="1:9">
      <c r="A1109" s="67" t="s">
        <v>2420</v>
      </c>
      <c r="B1109" s="82" t="s">
        <v>0</v>
      </c>
      <c r="C1109" s="82" t="s">
        <v>0</v>
      </c>
      <c r="D1109" s="82" t="s">
        <v>583</v>
      </c>
      <c r="E1109" s="67" t="s">
        <v>2421</v>
      </c>
      <c r="F1109" s="69">
        <v>0</v>
      </c>
      <c r="G1109" s="69">
        <v>0</v>
      </c>
      <c r="H1109" s="69">
        <f t="shared" si="17"/>
        <v>0</v>
      </c>
      <c r="I1109" s="71" t="s">
        <v>0</v>
      </c>
    </row>
    <row r="1110" ht="20" customHeight="1" spans="1:9">
      <c r="A1110" s="64" t="s">
        <v>2422</v>
      </c>
      <c r="B1110" s="83" t="s">
        <v>2395</v>
      </c>
      <c r="C1110" s="83" t="s">
        <v>583</v>
      </c>
      <c r="D1110" s="83" t="s">
        <v>0</v>
      </c>
      <c r="E1110" s="64" t="s">
        <v>2423</v>
      </c>
      <c r="F1110" s="66">
        <f>SUM(F1111:F1112)</f>
        <v>0</v>
      </c>
      <c r="G1110" s="66">
        <f>SUM(G1111:G1112)</f>
        <v>25</v>
      </c>
      <c r="H1110" s="66">
        <f>SUM(H1111:H1112)</f>
        <v>25</v>
      </c>
      <c r="I1110" s="70" t="s">
        <v>0</v>
      </c>
    </row>
    <row r="1111" s="62" customFormat="1" ht="36" hidden="1" customHeight="1" spans="1:9">
      <c r="A1111" s="67" t="s">
        <v>2424</v>
      </c>
      <c r="B1111" s="68" t="s">
        <v>0</v>
      </c>
      <c r="C1111" s="68" t="s">
        <v>0</v>
      </c>
      <c r="D1111" s="68" t="s">
        <v>551</v>
      </c>
      <c r="E1111" s="67" t="s">
        <v>2425</v>
      </c>
      <c r="F1111" s="69">
        <v>0</v>
      </c>
      <c r="G1111" s="69">
        <v>0</v>
      </c>
      <c r="H1111" s="69">
        <f t="shared" si="17"/>
        <v>0</v>
      </c>
      <c r="I1111" s="71" t="s">
        <v>0</v>
      </c>
    </row>
    <row r="1112" ht="20" customHeight="1" spans="1:9">
      <c r="A1112" s="64" t="s">
        <v>2426</v>
      </c>
      <c r="B1112" s="65" t="s">
        <v>0</v>
      </c>
      <c r="C1112" s="65" t="s">
        <v>0</v>
      </c>
      <c r="D1112" s="65" t="s">
        <v>583</v>
      </c>
      <c r="E1112" s="64" t="s">
        <v>2423</v>
      </c>
      <c r="F1112" s="66">
        <v>0</v>
      </c>
      <c r="G1112" s="66">
        <v>25</v>
      </c>
      <c r="H1112" s="66">
        <f t="shared" si="17"/>
        <v>25</v>
      </c>
      <c r="I1112" s="70" t="s">
        <v>0</v>
      </c>
    </row>
    <row r="1113" ht="20" customHeight="1" spans="1:9">
      <c r="A1113" s="64" t="s">
        <v>2427</v>
      </c>
      <c r="B1113" s="65" t="s">
        <v>2427</v>
      </c>
      <c r="C1113" s="65" t="s">
        <v>0</v>
      </c>
      <c r="D1113" s="65" t="s">
        <v>0</v>
      </c>
      <c r="E1113" s="64" t="s">
        <v>2428</v>
      </c>
      <c r="F1113" s="66">
        <f>SUM(F1114,F1121,F1131,F1137,F1140)</f>
        <v>81</v>
      </c>
      <c r="G1113" s="66">
        <f>SUM(G1114,G1121,G1131,G1137,G1140)</f>
        <v>0</v>
      </c>
      <c r="H1113" s="66">
        <f>SUM(H1114,H1121,H1131,H1137,H1140)</f>
        <v>81</v>
      </c>
      <c r="I1113" s="70" t="s">
        <v>0</v>
      </c>
    </row>
    <row r="1114" s="62" customFormat="1" ht="36" hidden="1" customHeight="1" spans="1:9">
      <c r="A1114" s="67" t="s">
        <v>2429</v>
      </c>
      <c r="B1114" s="68" t="s">
        <v>2427</v>
      </c>
      <c r="C1114" s="68" t="s">
        <v>551</v>
      </c>
      <c r="D1114" s="68" t="s">
        <v>0</v>
      </c>
      <c r="E1114" s="67" t="s">
        <v>2430</v>
      </c>
      <c r="F1114" s="69">
        <f>SUM(F1115:F1120)</f>
        <v>0</v>
      </c>
      <c r="G1114" s="69">
        <f>SUM(G1115:G1120)</f>
        <v>0</v>
      </c>
      <c r="H1114" s="69">
        <f>SUM(H1115:H1120)</f>
        <v>0</v>
      </c>
      <c r="I1114" s="71" t="s">
        <v>0</v>
      </c>
    </row>
    <row r="1115" s="62" customFormat="1" ht="36" hidden="1" customHeight="1" spans="1:9">
      <c r="A1115" s="67" t="s">
        <v>2431</v>
      </c>
      <c r="B1115" s="68" t="s">
        <v>0</v>
      </c>
      <c r="C1115" s="68" t="s">
        <v>0</v>
      </c>
      <c r="D1115" s="68" t="s">
        <v>551</v>
      </c>
      <c r="E1115" s="67" t="s">
        <v>554</v>
      </c>
      <c r="F1115" s="69">
        <v>0</v>
      </c>
      <c r="G1115" s="69">
        <v>0</v>
      </c>
      <c r="H1115" s="69">
        <f t="shared" si="17"/>
        <v>0</v>
      </c>
      <c r="I1115" s="71" t="s">
        <v>0</v>
      </c>
    </row>
    <row r="1116" s="62" customFormat="1" ht="36" hidden="1" customHeight="1" spans="1:9">
      <c r="A1116" s="67" t="s">
        <v>2432</v>
      </c>
      <c r="B1116" s="68" t="s">
        <v>0</v>
      </c>
      <c r="C1116" s="68" t="s">
        <v>0</v>
      </c>
      <c r="D1116" s="68" t="s">
        <v>556</v>
      </c>
      <c r="E1116" s="67" t="s">
        <v>557</v>
      </c>
      <c r="F1116" s="69">
        <v>0</v>
      </c>
      <c r="G1116" s="69">
        <v>0</v>
      </c>
      <c r="H1116" s="69">
        <f t="shared" si="17"/>
        <v>0</v>
      </c>
      <c r="I1116" s="71" t="s">
        <v>0</v>
      </c>
    </row>
    <row r="1117" s="62" customFormat="1" ht="36" hidden="1" customHeight="1" spans="1:9">
      <c r="A1117" s="67" t="s">
        <v>2433</v>
      </c>
      <c r="B1117" s="68" t="s">
        <v>0</v>
      </c>
      <c r="C1117" s="68" t="s">
        <v>0</v>
      </c>
      <c r="D1117" s="68" t="s">
        <v>559</v>
      </c>
      <c r="E1117" s="67" t="s">
        <v>560</v>
      </c>
      <c r="F1117" s="69">
        <v>0</v>
      </c>
      <c r="G1117" s="69">
        <v>0</v>
      </c>
      <c r="H1117" s="69">
        <f t="shared" si="17"/>
        <v>0</v>
      </c>
      <c r="I1117" s="71" t="s">
        <v>0</v>
      </c>
    </row>
    <row r="1118" s="62" customFormat="1" ht="36" hidden="1" customHeight="1" spans="1:9">
      <c r="A1118" s="67" t="s">
        <v>2434</v>
      </c>
      <c r="B1118" s="68" t="s">
        <v>0</v>
      </c>
      <c r="C1118" s="68" t="s">
        <v>0</v>
      </c>
      <c r="D1118" s="68" t="s">
        <v>562</v>
      </c>
      <c r="E1118" s="67" t="s">
        <v>2435</v>
      </c>
      <c r="F1118" s="69">
        <v>0</v>
      </c>
      <c r="G1118" s="69">
        <v>0</v>
      </c>
      <c r="H1118" s="69">
        <f t="shared" si="17"/>
        <v>0</v>
      </c>
      <c r="I1118" s="71" t="s">
        <v>0</v>
      </c>
    </row>
    <row r="1119" s="62" customFormat="1" ht="36" hidden="1" customHeight="1" spans="1:9">
      <c r="A1119" s="67" t="s">
        <v>2436</v>
      </c>
      <c r="B1119" s="82" t="s">
        <v>0</v>
      </c>
      <c r="C1119" s="82" t="s">
        <v>0</v>
      </c>
      <c r="D1119" s="82" t="s">
        <v>580</v>
      </c>
      <c r="E1119" s="67" t="s">
        <v>581</v>
      </c>
      <c r="F1119" s="69">
        <v>0</v>
      </c>
      <c r="G1119" s="69">
        <v>0</v>
      </c>
      <c r="H1119" s="69">
        <f t="shared" si="17"/>
        <v>0</v>
      </c>
      <c r="I1119" s="71" t="s">
        <v>0</v>
      </c>
    </row>
    <row r="1120" s="62" customFormat="1" ht="36" hidden="1" customHeight="1" spans="1:9">
      <c r="A1120" s="67" t="s">
        <v>2437</v>
      </c>
      <c r="B1120" s="82" t="s">
        <v>0</v>
      </c>
      <c r="C1120" s="82" t="s">
        <v>0</v>
      </c>
      <c r="D1120" s="82" t="s">
        <v>583</v>
      </c>
      <c r="E1120" s="67" t="s">
        <v>2438</v>
      </c>
      <c r="F1120" s="69">
        <v>0</v>
      </c>
      <c r="G1120" s="69">
        <v>0</v>
      </c>
      <c r="H1120" s="69">
        <f t="shared" si="17"/>
        <v>0</v>
      </c>
      <c r="I1120" s="71" t="s">
        <v>0</v>
      </c>
    </row>
    <row r="1121" s="62" customFormat="1" ht="36" hidden="1" customHeight="1" spans="1:9">
      <c r="A1121" s="67" t="s">
        <v>2439</v>
      </c>
      <c r="B1121" s="68" t="s">
        <v>2427</v>
      </c>
      <c r="C1121" s="68" t="s">
        <v>556</v>
      </c>
      <c r="D1121" s="68" t="s">
        <v>0</v>
      </c>
      <c r="E1121" s="67" t="s">
        <v>2440</v>
      </c>
      <c r="F1121" s="69">
        <f>SUM(F1122:F1130)</f>
        <v>0</v>
      </c>
      <c r="G1121" s="69">
        <f>SUM(G1122:G1130)</f>
        <v>0</v>
      </c>
      <c r="H1121" s="69">
        <f>SUM(H1122:H1130)</f>
        <v>0</v>
      </c>
      <c r="I1121" s="71" t="s">
        <v>0</v>
      </c>
    </row>
    <row r="1122" s="62" customFormat="1" ht="36" hidden="1" customHeight="1" spans="1:9">
      <c r="A1122" s="67" t="s">
        <v>2441</v>
      </c>
      <c r="B1122" s="68" t="s">
        <v>0</v>
      </c>
      <c r="C1122" s="68" t="s">
        <v>0</v>
      </c>
      <c r="D1122" s="68" t="s">
        <v>551</v>
      </c>
      <c r="E1122" s="67" t="s">
        <v>2442</v>
      </c>
      <c r="F1122" s="69">
        <v>0</v>
      </c>
      <c r="G1122" s="69">
        <v>0</v>
      </c>
      <c r="H1122" s="69">
        <f t="shared" si="17"/>
        <v>0</v>
      </c>
      <c r="I1122" s="71" t="s">
        <v>0</v>
      </c>
    </row>
    <row r="1123" s="62" customFormat="1" ht="36" hidden="1" customHeight="1" spans="1:9">
      <c r="A1123" s="67" t="s">
        <v>2443</v>
      </c>
      <c r="B1123" s="68" t="s">
        <v>0</v>
      </c>
      <c r="C1123" s="68" t="s">
        <v>0</v>
      </c>
      <c r="D1123" s="68" t="s">
        <v>556</v>
      </c>
      <c r="E1123" s="67" t="s">
        <v>2444</v>
      </c>
      <c r="F1123" s="69">
        <v>0</v>
      </c>
      <c r="G1123" s="69">
        <v>0</v>
      </c>
      <c r="H1123" s="69">
        <f t="shared" si="17"/>
        <v>0</v>
      </c>
      <c r="I1123" s="71" t="s">
        <v>0</v>
      </c>
    </row>
    <row r="1124" s="62" customFormat="1" ht="36" hidden="1" customHeight="1" spans="1:9">
      <c r="A1124" s="67" t="s">
        <v>2445</v>
      </c>
      <c r="B1124" s="68" t="s">
        <v>0</v>
      </c>
      <c r="C1124" s="68" t="s">
        <v>0</v>
      </c>
      <c r="D1124" s="68" t="s">
        <v>559</v>
      </c>
      <c r="E1124" s="67" t="s">
        <v>2446</v>
      </c>
      <c r="F1124" s="69">
        <v>0</v>
      </c>
      <c r="G1124" s="69">
        <v>0</v>
      </c>
      <c r="H1124" s="69">
        <f t="shared" si="17"/>
        <v>0</v>
      </c>
      <c r="I1124" s="71" t="s">
        <v>0</v>
      </c>
    </row>
    <row r="1125" s="62" customFormat="1" ht="36" hidden="1" customHeight="1" spans="1:9">
      <c r="A1125" s="67" t="s">
        <v>2447</v>
      </c>
      <c r="B1125" s="68" t="s">
        <v>0</v>
      </c>
      <c r="C1125" s="68" t="s">
        <v>0</v>
      </c>
      <c r="D1125" s="68" t="s">
        <v>562</v>
      </c>
      <c r="E1125" s="67" t="s">
        <v>2448</v>
      </c>
      <c r="F1125" s="69">
        <v>0</v>
      </c>
      <c r="G1125" s="69">
        <v>0</v>
      </c>
      <c r="H1125" s="69">
        <f t="shared" si="17"/>
        <v>0</v>
      </c>
      <c r="I1125" s="71" t="s">
        <v>0</v>
      </c>
    </row>
    <row r="1126" s="62" customFormat="1" ht="36" hidden="1" customHeight="1" spans="1:9">
      <c r="A1126" s="67" t="s">
        <v>2449</v>
      </c>
      <c r="B1126" s="68" t="s">
        <v>0</v>
      </c>
      <c r="C1126" s="68" t="s">
        <v>0</v>
      </c>
      <c r="D1126" s="68" t="s">
        <v>565</v>
      </c>
      <c r="E1126" s="67" t="s">
        <v>2450</v>
      </c>
      <c r="F1126" s="69">
        <v>0</v>
      </c>
      <c r="G1126" s="69">
        <v>0</v>
      </c>
      <c r="H1126" s="69">
        <f t="shared" si="17"/>
        <v>0</v>
      </c>
      <c r="I1126" s="71" t="s">
        <v>0</v>
      </c>
    </row>
    <row r="1127" s="62" customFormat="1" ht="36" hidden="1" customHeight="1" spans="1:9">
      <c r="A1127" s="67" t="s">
        <v>2451</v>
      </c>
      <c r="B1127" s="68" t="s">
        <v>0</v>
      </c>
      <c r="C1127" s="68" t="s">
        <v>0</v>
      </c>
      <c r="D1127" s="68" t="s">
        <v>568</v>
      </c>
      <c r="E1127" s="67" t="s">
        <v>2452</v>
      </c>
      <c r="F1127" s="69">
        <v>0</v>
      </c>
      <c r="G1127" s="69">
        <v>0</v>
      </c>
      <c r="H1127" s="69">
        <f t="shared" si="17"/>
        <v>0</v>
      </c>
      <c r="I1127" s="71" t="s">
        <v>0</v>
      </c>
    </row>
    <row r="1128" s="62" customFormat="1" ht="36" hidden="1" customHeight="1" spans="1:9">
      <c r="A1128" s="67" t="s">
        <v>2453</v>
      </c>
      <c r="B1128" s="68" t="s">
        <v>0</v>
      </c>
      <c r="C1128" s="68" t="s">
        <v>0</v>
      </c>
      <c r="D1128" s="68" t="s">
        <v>571</v>
      </c>
      <c r="E1128" s="67" t="s">
        <v>2454</v>
      </c>
      <c r="F1128" s="69">
        <v>0</v>
      </c>
      <c r="G1128" s="69">
        <v>0</v>
      </c>
      <c r="H1128" s="69">
        <f t="shared" si="17"/>
        <v>0</v>
      </c>
      <c r="I1128" s="71" t="s">
        <v>0</v>
      </c>
    </row>
    <row r="1129" s="62" customFormat="1" ht="36" hidden="1" customHeight="1" spans="1:9">
      <c r="A1129" s="67" t="s">
        <v>2455</v>
      </c>
      <c r="B1129" s="68" t="s">
        <v>0</v>
      </c>
      <c r="C1129" s="68" t="s">
        <v>0</v>
      </c>
      <c r="D1129" s="68" t="s">
        <v>574</v>
      </c>
      <c r="E1129" s="67" t="s">
        <v>2456</v>
      </c>
      <c r="F1129" s="69">
        <v>0</v>
      </c>
      <c r="G1129" s="69">
        <v>0</v>
      </c>
      <c r="H1129" s="69">
        <f t="shared" si="17"/>
        <v>0</v>
      </c>
      <c r="I1129" s="71" t="s">
        <v>0</v>
      </c>
    </row>
    <row r="1130" s="62" customFormat="1" ht="36" hidden="1" customHeight="1" spans="1:9">
      <c r="A1130" s="67" t="s">
        <v>2457</v>
      </c>
      <c r="B1130" s="68" t="s">
        <v>0</v>
      </c>
      <c r="C1130" s="68" t="s">
        <v>0</v>
      </c>
      <c r="D1130" s="68" t="s">
        <v>583</v>
      </c>
      <c r="E1130" s="67" t="s">
        <v>2458</v>
      </c>
      <c r="F1130" s="69">
        <v>0</v>
      </c>
      <c r="G1130" s="69">
        <v>0</v>
      </c>
      <c r="H1130" s="69">
        <f t="shared" si="17"/>
        <v>0</v>
      </c>
      <c r="I1130" s="71" t="s">
        <v>0</v>
      </c>
    </row>
    <row r="1131" s="62" customFormat="1" ht="36" hidden="1" customHeight="1" spans="1:9">
      <c r="A1131" s="67" t="s">
        <v>2459</v>
      </c>
      <c r="B1131" s="68" t="s">
        <v>2427</v>
      </c>
      <c r="C1131" s="68" t="s">
        <v>559</v>
      </c>
      <c r="D1131" s="68" t="s">
        <v>0</v>
      </c>
      <c r="E1131" s="67" t="s">
        <v>2460</v>
      </c>
      <c r="F1131" s="69">
        <f>SUM(F1132:F1136)</f>
        <v>0</v>
      </c>
      <c r="G1131" s="69">
        <f>SUM(G1132:G1136)</f>
        <v>0</v>
      </c>
      <c r="H1131" s="69">
        <f>SUM(H1132:H1136)</f>
        <v>0</v>
      </c>
      <c r="I1131" s="71" t="s">
        <v>0</v>
      </c>
    </row>
    <row r="1132" s="62" customFormat="1" ht="36" hidden="1" customHeight="1" spans="1:9">
      <c r="A1132" s="67" t="s">
        <v>2461</v>
      </c>
      <c r="B1132" s="68" t="s">
        <v>0</v>
      </c>
      <c r="C1132" s="68" t="s">
        <v>0</v>
      </c>
      <c r="D1132" s="68" t="s">
        <v>551</v>
      </c>
      <c r="E1132" s="67" t="s">
        <v>2462</v>
      </c>
      <c r="F1132" s="69">
        <v>0</v>
      </c>
      <c r="G1132" s="69">
        <v>0</v>
      </c>
      <c r="H1132" s="69">
        <f t="shared" si="17"/>
        <v>0</v>
      </c>
      <c r="I1132" s="71" t="s">
        <v>0</v>
      </c>
    </row>
    <row r="1133" s="62" customFormat="1" ht="36" hidden="1" customHeight="1" spans="1:9">
      <c r="A1133" s="67" t="s">
        <v>2463</v>
      </c>
      <c r="B1133" s="68" t="s">
        <v>0</v>
      </c>
      <c r="C1133" s="68" t="s">
        <v>0</v>
      </c>
      <c r="D1133" s="68" t="s">
        <v>556</v>
      </c>
      <c r="E1133" s="67" t="s">
        <v>2464</v>
      </c>
      <c r="F1133" s="69">
        <v>0</v>
      </c>
      <c r="G1133" s="69">
        <v>0</v>
      </c>
      <c r="H1133" s="69">
        <f t="shared" si="17"/>
        <v>0</v>
      </c>
      <c r="I1133" s="71" t="s">
        <v>0</v>
      </c>
    </row>
    <row r="1134" s="62" customFormat="1" ht="36" hidden="1" customHeight="1" spans="1:9">
      <c r="A1134" s="67" t="s">
        <v>2465</v>
      </c>
      <c r="B1134" s="68" t="s">
        <v>0</v>
      </c>
      <c r="C1134" s="68" t="s">
        <v>0</v>
      </c>
      <c r="D1134" s="68" t="s">
        <v>559</v>
      </c>
      <c r="E1134" s="67" t="s">
        <v>2466</v>
      </c>
      <c r="F1134" s="69">
        <v>0</v>
      </c>
      <c r="G1134" s="69">
        <v>0</v>
      </c>
      <c r="H1134" s="69">
        <f t="shared" si="17"/>
        <v>0</v>
      </c>
      <c r="I1134" s="71" t="s">
        <v>0</v>
      </c>
    </row>
    <row r="1135" s="62" customFormat="1" ht="36" hidden="1" customHeight="1" spans="1:9">
      <c r="A1135" s="67" t="s">
        <v>2467</v>
      </c>
      <c r="B1135" s="68" t="s">
        <v>0</v>
      </c>
      <c r="C1135" s="68" t="s">
        <v>0</v>
      </c>
      <c r="D1135" s="68" t="s">
        <v>562</v>
      </c>
      <c r="E1135" s="67" t="s">
        <v>2468</v>
      </c>
      <c r="F1135" s="69">
        <v>0</v>
      </c>
      <c r="G1135" s="69">
        <v>0</v>
      </c>
      <c r="H1135" s="69">
        <f t="shared" si="17"/>
        <v>0</v>
      </c>
      <c r="I1135" s="71" t="s">
        <v>0</v>
      </c>
    </row>
    <row r="1136" s="62" customFormat="1" ht="36" hidden="1" customHeight="1" spans="1:9">
      <c r="A1136" s="67" t="s">
        <v>2469</v>
      </c>
      <c r="B1136" s="68" t="s">
        <v>0</v>
      </c>
      <c r="C1136" s="68" t="s">
        <v>0</v>
      </c>
      <c r="D1136" s="68" t="s">
        <v>583</v>
      </c>
      <c r="E1136" s="67" t="s">
        <v>2470</v>
      </c>
      <c r="F1136" s="69">
        <v>0</v>
      </c>
      <c r="G1136" s="69">
        <v>0</v>
      </c>
      <c r="H1136" s="69">
        <f t="shared" si="17"/>
        <v>0</v>
      </c>
      <c r="I1136" s="71" t="s">
        <v>0</v>
      </c>
    </row>
    <row r="1137" s="62" customFormat="1" ht="36" hidden="1" customHeight="1" spans="1:9">
      <c r="A1137" s="67" t="s">
        <v>2471</v>
      </c>
      <c r="B1137" s="68" t="s">
        <v>2427</v>
      </c>
      <c r="C1137" s="68" t="s">
        <v>562</v>
      </c>
      <c r="D1137" s="68" t="s">
        <v>0</v>
      </c>
      <c r="E1137" s="67" t="s">
        <v>2472</v>
      </c>
      <c r="F1137" s="69">
        <f>SUM(F1138:F1139)</f>
        <v>0</v>
      </c>
      <c r="G1137" s="69">
        <f>SUM(G1138:G1139)</f>
        <v>0</v>
      </c>
      <c r="H1137" s="69">
        <f>SUM(H1138:H1139)</f>
        <v>0</v>
      </c>
      <c r="I1137" s="71" t="s">
        <v>0</v>
      </c>
    </row>
    <row r="1138" s="62" customFormat="1" ht="36" hidden="1" customHeight="1" spans="1:9">
      <c r="A1138" s="67" t="s">
        <v>2473</v>
      </c>
      <c r="B1138" s="68" t="s">
        <v>0</v>
      </c>
      <c r="C1138" s="68" t="s">
        <v>0</v>
      </c>
      <c r="D1138" s="68" t="s">
        <v>551</v>
      </c>
      <c r="E1138" s="67" t="s">
        <v>2474</v>
      </c>
      <c r="F1138" s="69">
        <v>0</v>
      </c>
      <c r="G1138" s="69">
        <v>0</v>
      </c>
      <c r="H1138" s="69">
        <f t="shared" si="17"/>
        <v>0</v>
      </c>
      <c r="I1138" s="71" t="s">
        <v>0</v>
      </c>
    </row>
    <row r="1139" s="62" customFormat="1" ht="36" hidden="1" customHeight="1" spans="1:9">
      <c r="A1139" s="67" t="s">
        <v>2475</v>
      </c>
      <c r="B1139" s="68" t="s">
        <v>0</v>
      </c>
      <c r="C1139" s="68" t="s">
        <v>0</v>
      </c>
      <c r="D1139" s="68" t="s">
        <v>583</v>
      </c>
      <c r="E1139" s="67" t="s">
        <v>2476</v>
      </c>
      <c r="F1139" s="69">
        <v>0</v>
      </c>
      <c r="G1139" s="69">
        <v>0</v>
      </c>
      <c r="H1139" s="69">
        <f t="shared" si="17"/>
        <v>0</v>
      </c>
      <c r="I1139" s="71" t="s">
        <v>0</v>
      </c>
    </row>
    <row r="1140" ht="20" customHeight="1" spans="1:9">
      <c r="A1140" s="64" t="s">
        <v>2477</v>
      </c>
      <c r="B1140" s="65" t="s">
        <v>2427</v>
      </c>
      <c r="C1140" s="65" t="s">
        <v>583</v>
      </c>
      <c r="D1140" s="65" t="s">
        <v>0</v>
      </c>
      <c r="E1140" s="64" t="s">
        <v>2478</v>
      </c>
      <c r="F1140" s="66">
        <f>SUM(F1141:F1142)</f>
        <v>81</v>
      </c>
      <c r="G1140" s="66">
        <f>SUM(G1141:G1142)</f>
        <v>0</v>
      </c>
      <c r="H1140" s="66">
        <f>SUM(H1141:H1142)</f>
        <v>81</v>
      </c>
      <c r="I1140" s="70" t="s">
        <v>0</v>
      </c>
    </row>
    <row r="1141" s="62" customFormat="1" ht="36" hidden="1" customHeight="1" spans="1:9">
      <c r="A1141" s="67" t="s">
        <v>2479</v>
      </c>
      <c r="B1141" s="68" t="s">
        <v>0</v>
      </c>
      <c r="C1141" s="68" t="s">
        <v>0</v>
      </c>
      <c r="D1141" s="68" t="s">
        <v>556</v>
      </c>
      <c r="E1141" s="67" t="s">
        <v>2480</v>
      </c>
      <c r="F1141" s="69">
        <v>0</v>
      </c>
      <c r="G1141" s="69">
        <v>0</v>
      </c>
      <c r="H1141" s="69">
        <f t="shared" si="17"/>
        <v>0</v>
      </c>
      <c r="I1141" s="71" t="s">
        <v>0</v>
      </c>
    </row>
    <row r="1142" ht="20" customHeight="1" spans="1:9">
      <c r="A1142" s="64" t="s">
        <v>2481</v>
      </c>
      <c r="B1142" s="65" t="s">
        <v>0</v>
      </c>
      <c r="C1142" s="65" t="s">
        <v>0</v>
      </c>
      <c r="D1142" s="65" t="s">
        <v>583</v>
      </c>
      <c r="E1142" s="64" t="s">
        <v>2478</v>
      </c>
      <c r="F1142" s="66">
        <v>81</v>
      </c>
      <c r="G1142" s="66">
        <v>0</v>
      </c>
      <c r="H1142" s="66">
        <f t="shared" si="17"/>
        <v>81</v>
      </c>
      <c r="I1142" s="70" t="s">
        <v>0</v>
      </c>
    </row>
    <row r="1143" s="62" customFormat="1" ht="36" hidden="1" customHeight="1" spans="1:9">
      <c r="A1143" s="67" t="s">
        <v>2482</v>
      </c>
      <c r="B1143" s="68" t="s">
        <v>2482</v>
      </c>
      <c r="C1143" s="68" t="s">
        <v>0</v>
      </c>
      <c r="D1143" s="68" t="s">
        <v>0</v>
      </c>
      <c r="E1143" s="67" t="s">
        <v>2483</v>
      </c>
      <c r="F1143" s="69">
        <f>SUM(F1144:F1152)</f>
        <v>0</v>
      </c>
      <c r="G1143" s="69">
        <f>SUM(G1144:G1152)</f>
        <v>0</v>
      </c>
      <c r="H1143" s="69">
        <f>SUM(H1144:H1152)</f>
        <v>0</v>
      </c>
      <c r="I1143" s="71" t="s">
        <v>0</v>
      </c>
    </row>
    <row r="1144" s="62" customFormat="1" ht="36" hidden="1" customHeight="1" spans="1:9">
      <c r="A1144" s="67" t="s">
        <v>2484</v>
      </c>
      <c r="B1144" s="68" t="s">
        <v>2482</v>
      </c>
      <c r="C1144" s="68" t="s">
        <v>551</v>
      </c>
      <c r="D1144" s="68" t="s">
        <v>0</v>
      </c>
      <c r="E1144" s="67" t="s">
        <v>2485</v>
      </c>
      <c r="F1144" s="69">
        <v>0</v>
      </c>
      <c r="G1144" s="69">
        <v>0</v>
      </c>
      <c r="H1144" s="69">
        <f t="shared" si="17"/>
        <v>0</v>
      </c>
      <c r="I1144" s="71" t="s">
        <v>0</v>
      </c>
    </row>
    <row r="1145" s="62" customFormat="1" ht="36" hidden="1" customHeight="1" spans="1:9">
      <c r="A1145" s="67" t="s">
        <v>2486</v>
      </c>
      <c r="B1145" s="68" t="s">
        <v>2482</v>
      </c>
      <c r="C1145" s="68" t="s">
        <v>556</v>
      </c>
      <c r="D1145" s="68" t="s">
        <v>0</v>
      </c>
      <c r="E1145" s="67" t="s">
        <v>2487</v>
      </c>
      <c r="F1145" s="69">
        <v>0</v>
      </c>
      <c r="G1145" s="69">
        <v>0</v>
      </c>
      <c r="H1145" s="69">
        <f t="shared" si="17"/>
        <v>0</v>
      </c>
      <c r="I1145" s="71" t="s">
        <v>0</v>
      </c>
    </row>
    <row r="1146" s="62" customFormat="1" ht="36" hidden="1" customHeight="1" spans="1:9">
      <c r="A1146" s="67" t="s">
        <v>2488</v>
      </c>
      <c r="B1146" s="68" t="s">
        <v>2482</v>
      </c>
      <c r="C1146" s="68" t="s">
        <v>559</v>
      </c>
      <c r="D1146" s="68" t="s">
        <v>0</v>
      </c>
      <c r="E1146" s="67" t="s">
        <v>2489</v>
      </c>
      <c r="F1146" s="69">
        <v>0</v>
      </c>
      <c r="G1146" s="69">
        <v>0</v>
      </c>
      <c r="H1146" s="69">
        <f t="shared" si="17"/>
        <v>0</v>
      </c>
      <c r="I1146" s="71" t="s">
        <v>0</v>
      </c>
    </row>
    <row r="1147" s="62" customFormat="1" ht="36" hidden="1" customHeight="1" spans="1:9">
      <c r="A1147" s="67" t="s">
        <v>2490</v>
      </c>
      <c r="B1147" s="68" t="s">
        <v>2482</v>
      </c>
      <c r="C1147" s="68" t="s">
        <v>562</v>
      </c>
      <c r="D1147" s="68" t="s">
        <v>0</v>
      </c>
      <c r="E1147" s="67" t="s">
        <v>2491</v>
      </c>
      <c r="F1147" s="69">
        <v>0</v>
      </c>
      <c r="G1147" s="69">
        <v>0</v>
      </c>
      <c r="H1147" s="69">
        <f t="shared" si="17"/>
        <v>0</v>
      </c>
      <c r="I1147" s="71" t="s">
        <v>0</v>
      </c>
    </row>
    <row r="1148" s="62" customFormat="1" ht="36" hidden="1" customHeight="1" spans="1:9">
      <c r="A1148" s="67" t="s">
        <v>2492</v>
      </c>
      <c r="B1148" s="68" t="s">
        <v>2482</v>
      </c>
      <c r="C1148" s="68" t="s">
        <v>565</v>
      </c>
      <c r="D1148" s="68" t="s">
        <v>0</v>
      </c>
      <c r="E1148" s="67" t="s">
        <v>2493</v>
      </c>
      <c r="F1148" s="69">
        <v>0</v>
      </c>
      <c r="G1148" s="69">
        <v>0</v>
      </c>
      <c r="H1148" s="69">
        <f t="shared" si="17"/>
        <v>0</v>
      </c>
      <c r="I1148" s="71" t="s">
        <v>0</v>
      </c>
    </row>
    <row r="1149" s="62" customFormat="1" ht="36" hidden="1" customHeight="1" spans="1:9">
      <c r="A1149" s="67" t="s">
        <v>2494</v>
      </c>
      <c r="B1149" s="68" t="s">
        <v>2482</v>
      </c>
      <c r="C1149" s="68" t="s">
        <v>568</v>
      </c>
      <c r="D1149" s="68" t="s">
        <v>0</v>
      </c>
      <c r="E1149" s="67" t="s">
        <v>2000</v>
      </c>
      <c r="F1149" s="69">
        <v>0</v>
      </c>
      <c r="G1149" s="69">
        <v>0</v>
      </c>
      <c r="H1149" s="69">
        <f t="shared" si="17"/>
        <v>0</v>
      </c>
      <c r="I1149" s="71" t="s">
        <v>0</v>
      </c>
    </row>
    <row r="1150" s="62" customFormat="1" ht="36" hidden="1" customHeight="1" spans="1:9">
      <c r="A1150" s="67" t="s">
        <v>2495</v>
      </c>
      <c r="B1150" s="68" t="s">
        <v>2482</v>
      </c>
      <c r="C1150" s="68" t="s">
        <v>571</v>
      </c>
      <c r="D1150" s="68" t="s">
        <v>0</v>
      </c>
      <c r="E1150" s="67" t="s">
        <v>2496</v>
      </c>
      <c r="F1150" s="69">
        <v>0</v>
      </c>
      <c r="G1150" s="69">
        <v>0</v>
      </c>
      <c r="H1150" s="69">
        <f t="shared" si="17"/>
        <v>0</v>
      </c>
      <c r="I1150" s="71" t="s">
        <v>0</v>
      </c>
    </row>
    <row r="1151" s="62" customFormat="1" ht="36" hidden="1" customHeight="1" spans="1:9">
      <c r="A1151" s="67" t="s">
        <v>2497</v>
      </c>
      <c r="B1151" s="68" t="s">
        <v>2482</v>
      </c>
      <c r="C1151" s="68" t="s">
        <v>574</v>
      </c>
      <c r="D1151" s="68" t="s">
        <v>0</v>
      </c>
      <c r="E1151" s="67" t="s">
        <v>2498</v>
      </c>
      <c r="F1151" s="69">
        <v>0</v>
      </c>
      <c r="G1151" s="69">
        <v>0</v>
      </c>
      <c r="H1151" s="69">
        <f t="shared" si="17"/>
        <v>0</v>
      </c>
      <c r="I1151" s="71" t="s">
        <v>0</v>
      </c>
    </row>
    <row r="1152" s="62" customFormat="1" ht="36" hidden="1" customHeight="1" spans="1:9">
      <c r="A1152" s="67" t="s">
        <v>2499</v>
      </c>
      <c r="B1152" s="68" t="s">
        <v>2482</v>
      </c>
      <c r="C1152" s="68" t="s">
        <v>583</v>
      </c>
      <c r="D1152" s="68" t="s">
        <v>0</v>
      </c>
      <c r="E1152" s="67" t="s">
        <v>1008</v>
      </c>
      <c r="F1152" s="69">
        <v>0</v>
      </c>
      <c r="G1152" s="69">
        <v>0</v>
      </c>
      <c r="H1152" s="69">
        <f t="shared" si="17"/>
        <v>0</v>
      </c>
      <c r="I1152" s="71" t="s">
        <v>0</v>
      </c>
    </row>
    <row r="1153" ht="20" customHeight="1" spans="1:9">
      <c r="A1153" s="64" t="s">
        <v>2500</v>
      </c>
      <c r="B1153" s="65" t="s">
        <v>2500</v>
      </c>
      <c r="C1153" s="65" t="s">
        <v>0</v>
      </c>
      <c r="D1153" s="65" t="s">
        <v>0</v>
      </c>
      <c r="E1153" s="64" t="s">
        <v>2501</v>
      </c>
      <c r="F1153" s="66">
        <f>SUM(F1154,F1181,F1196)</f>
        <v>1496</v>
      </c>
      <c r="G1153" s="66">
        <f>SUM(G1154,G1181,G1196)</f>
        <v>188</v>
      </c>
      <c r="H1153" s="66">
        <f>SUM(H1154,H1181,H1196)</f>
        <v>1684</v>
      </c>
      <c r="I1153" s="70" t="s">
        <v>0</v>
      </c>
    </row>
    <row r="1154" ht="20" customHeight="1" spans="1:9">
      <c r="A1154" s="64" t="s">
        <v>2502</v>
      </c>
      <c r="B1154" s="65" t="s">
        <v>2500</v>
      </c>
      <c r="C1154" s="65" t="s">
        <v>551</v>
      </c>
      <c r="D1154" s="65" t="s">
        <v>0</v>
      </c>
      <c r="E1154" s="64" t="s">
        <v>2503</v>
      </c>
      <c r="F1154" s="66">
        <f>SUM(F1155:F1180)</f>
        <v>1421</v>
      </c>
      <c r="G1154" s="66">
        <f>SUM(G1155:G1180)</f>
        <v>188</v>
      </c>
      <c r="H1154" s="66">
        <f>SUM(H1155:H1180)</f>
        <v>1609</v>
      </c>
      <c r="I1154" s="70" t="s">
        <v>0</v>
      </c>
    </row>
    <row r="1155" ht="20" customHeight="1" spans="1:9">
      <c r="A1155" s="64" t="s">
        <v>2504</v>
      </c>
      <c r="B1155" s="65" t="s">
        <v>0</v>
      </c>
      <c r="C1155" s="65" t="s">
        <v>0</v>
      </c>
      <c r="D1155" s="65" t="s">
        <v>551</v>
      </c>
      <c r="E1155" s="64" t="s">
        <v>554</v>
      </c>
      <c r="F1155" s="66">
        <v>774</v>
      </c>
      <c r="G1155" s="66">
        <v>11</v>
      </c>
      <c r="H1155" s="66">
        <f t="shared" si="17"/>
        <v>785</v>
      </c>
      <c r="I1155" s="70" t="s">
        <v>0</v>
      </c>
    </row>
    <row r="1156" s="62" customFormat="1" ht="36" hidden="1" customHeight="1" spans="1:9">
      <c r="A1156" s="67" t="s">
        <v>2505</v>
      </c>
      <c r="B1156" s="68" t="s">
        <v>0</v>
      </c>
      <c r="C1156" s="68" t="s">
        <v>0</v>
      </c>
      <c r="D1156" s="68" t="s">
        <v>556</v>
      </c>
      <c r="E1156" s="67" t="s">
        <v>557</v>
      </c>
      <c r="F1156" s="69">
        <v>0</v>
      </c>
      <c r="G1156" s="69">
        <v>0</v>
      </c>
      <c r="H1156" s="69">
        <f t="shared" si="17"/>
        <v>0</v>
      </c>
      <c r="I1156" s="71" t="s">
        <v>0</v>
      </c>
    </row>
    <row r="1157" s="62" customFormat="1" ht="36" hidden="1" customHeight="1" spans="1:9">
      <c r="A1157" s="67" t="s">
        <v>2506</v>
      </c>
      <c r="B1157" s="68" t="s">
        <v>0</v>
      </c>
      <c r="C1157" s="68" t="s">
        <v>0</v>
      </c>
      <c r="D1157" s="68" t="s">
        <v>559</v>
      </c>
      <c r="E1157" s="67" t="s">
        <v>560</v>
      </c>
      <c r="F1157" s="69">
        <v>0</v>
      </c>
      <c r="G1157" s="69">
        <v>0</v>
      </c>
      <c r="H1157" s="69">
        <f t="shared" si="17"/>
        <v>0</v>
      </c>
      <c r="I1157" s="71" t="s">
        <v>0</v>
      </c>
    </row>
    <row r="1158" s="62" customFormat="1" ht="36" hidden="1" customHeight="1" spans="1:9">
      <c r="A1158" s="67" t="s">
        <v>2507</v>
      </c>
      <c r="B1158" s="68" t="s">
        <v>0</v>
      </c>
      <c r="C1158" s="68" t="s">
        <v>0</v>
      </c>
      <c r="D1158" s="68" t="s">
        <v>562</v>
      </c>
      <c r="E1158" s="67" t="s">
        <v>2508</v>
      </c>
      <c r="F1158" s="69">
        <v>0</v>
      </c>
      <c r="G1158" s="69">
        <v>0</v>
      </c>
      <c r="H1158" s="69">
        <f t="shared" si="17"/>
        <v>0</v>
      </c>
      <c r="I1158" s="71" t="s">
        <v>0</v>
      </c>
    </row>
    <row r="1159" ht="20" customHeight="1" spans="1:9">
      <c r="A1159" s="64" t="s">
        <v>2509</v>
      </c>
      <c r="B1159" s="65" t="s">
        <v>0</v>
      </c>
      <c r="C1159" s="65" t="s">
        <v>0</v>
      </c>
      <c r="D1159" s="65" t="s">
        <v>568</v>
      </c>
      <c r="E1159" s="64" t="s">
        <v>2510</v>
      </c>
      <c r="F1159" s="66">
        <v>0</v>
      </c>
      <c r="G1159" s="66">
        <v>38</v>
      </c>
      <c r="H1159" s="66">
        <f t="shared" si="17"/>
        <v>38</v>
      </c>
      <c r="I1159" s="70" t="s">
        <v>0</v>
      </c>
    </row>
    <row r="1160" s="62" customFormat="1" ht="36" hidden="1" customHeight="1" spans="1:9">
      <c r="A1160" s="67" t="s">
        <v>2511</v>
      </c>
      <c r="B1160" s="68" t="s">
        <v>0</v>
      </c>
      <c r="C1160" s="68" t="s">
        <v>0</v>
      </c>
      <c r="D1160" s="68" t="s">
        <v>571</v>
      </c>
      <c r="E1160" s="67" t="s">
        <v>2512</v>
      </c>
      <c r="F1160" s="69">
        <v>0</v>
      </c>
      <c r="G1160" s="69">
        <v>0</v>
      </c>
      <c r="H1160" s="69">
        <f t="shared" si="17"/>
        <v>0</v>
      </c>
      <c r="I1160" s="71" t="s">
        <v>0</v>
      </c>
    </row>
    <row r="1161" s="62" customFormat="1" ht="36" hidden="1" customHeight="1" spans="1:9">
      <c r="A1161" s="67" t="s">
        <v>2513</v>
      </c>
      <c r="B1161" s="68" t="s">
        <v>0</v>
      </c>
      <c r="C1161" s="68" t="s">
        <v>0</v>
      </c>
      <c r="D1161" s="68" t="s">
        <v>574</v>
      </c>
      <c r="E1161" s="67" t="s">
        <v>2514</v>
      </c>
      <c r="F1161" s="69">
        <v>0</v>
      </c>
      <c r="G1161" s="69">
        <v>0</v>
      </c>
      <c r="H1161" s="69">
        <f t="shared" si="17"/>
        <v>0</v>
      </c>
      <c r="I1161" s="71" t="s">
        <v>0</v>
      </c>
    </row>
    <row r="1162" s="62" customFormat="1" ht="36" hidden="1" customHeight="1" spans="1:9">
      <c r="A1162" s="67" t="s">
        <v>2515</v>
      </c>
      <c r="B1162" s="68" t="s">
        <v>0</v>
      </c>
      <c r="C1162" s="68" t="s">
        <v>0</v>
      </c>
      <c r="D1162" s="68" t="s">
        <v>577</v>
      </c>
      <c r="E1162" s="67" t="s">
        <v>2516</v>
      </c>
      <c r="F1162" s="69">
        <v>0</v>
      </c>
      <c r="G1162" s="69">
        <v>0</v>
      </c>
      <c r="H1162" s="69">
        <f t="shared" si="17"/>
        <v>0</v>
      </c>
      <c r="I1162" s="71" t="s">
        <v>0</v>
      </c>
    </row>
    <row r="1163" ht="20" customHeight="1" spans="1:9">
      <c r="A1163" s="64" t="s">
        <v>2517</v>
      </c>
      <c r="B1163" s="65" t="s">
        <v>0</v>
      </c>
      <c r="C1163" s="65" t="s">
        <v>0</v>
      </c>
      <c r="D1163" s="65" t="s">
        <v>711</v>
      </c>
      <c r="E1163" s="64" t="s">
        <v>2518</v>
      </c>
      <c r="F1163" s="66">
        <v>0</v>
      </c>
      <c r="G1163" s="66">
        <v>82</v>
      </c>
      <c r="H1163" s="66">
        <f t="shared" ref="H1163:H1226" si="18">SUM(F1163:G1163)</f>
        <v>82</v>
      </c>
      <c r="I1163" s="70" t="s">
        <v>0</v>
      </c>
    </row>
    <row r="1164" s="62" customFormat="1" ht="36" hidden="1" customHeight="1" spans="1:9">
      <c r="A1164" s="67" t="s">
        <v>2519</v>
      </c>
      <c r="B1164" s="68" t="s">
        <v>0</v>
      </c>
      <c r="C1164" s="68" t="s">
        <v>0</v>
      </c>
      <c r="D1164" s="68" t="s">
        <v>731</v>
      </c>
      <c r="E1164" s="67" t="s">
        <v>2520</v>
      </c>
      <c r="F1164" s="69">
        <v>0</v>
      </c>
      <c r="G1164" s="69">
        <v>0</v>
      </c>
      <c r="H1164" s="69">
        <f t="shared" si="18"/>
        <v>0</v>
      </c>
      <c r="I1164" s="71" t="s">
        <v>0</v>
      </c>
    </row>
    <row r="1165" s="62" customFormat="1" ht="36" hidden="1" customHeight="1" spans="1:9">
      <c r="A1165" s="67" t="s">
        <v>2521</v>
      </c>
      <c r="B1165" s="68" t="s">
        <v>0</v>
      </c>
      <c r="C1165" s="68" t="s">
        <v>0</v>
      </c>
      <c r="D1165" s="68" t="s">
        <v>750</v>
      </c>
      <c r="E1165" s="67" t="s">
        <v>2522</v>
      </c>
      <c r="F1165" s="69">
        <v>0</v>
      </c>
      <c r="G1165" s="69">
        <v>0</v>
      </c>
      <c r="H1165" s="69">
        <f t="shared" si="18"/>
        <v>0</v>
      </c>
      <c r="I1165" s="71" t="s">
        <v>0</v>
      </c>
    </row>
    <row r="1166" s="62" customFormat="1" ht="36" hidden="1" customHeight="1" spans="1:9">
      <c r="A1166" s="67" t="s">
        <v>2523</v>
      </c>
      <c r="B1166" s="68" t="s">
        <v>0</v>
      </c>
      <c r="C1166" s="68" t="s">
        <v>0</v>
      </c>
      <c r="D1166" s="68" t="s">
        <v>919</v>
      </c>
      <c r="E1166" s="67" t="s">
        <v>2524</v>
      </c>
      <c r="F1166" s="69">
        <v>0</v>
      </c>
      <c r="G1166" s="69">
        <v>0</v>
      </c>
      <c r="H1166" s="69">
        <f t="shared" si="18"/>
        <v>0</v>
      </c>
      <c r="I1166" s="71" t="s">
        <v>0</v>
      </c>
    </row>
    <row r="1167" s="62" customFormat="1" ht="36" hidden="1" customHeight="1" spans="1:9">
      <c r="A1167" s="67" t="s">
        <v>2525</v>
      </c>
      <c r="B1167" s="68" t="s">
        <v>0</v>
      </c>
      <c r="C1167" s="68" t="s">
        <v>0</v>
      </c>
      <c r="D1167" s="68" t="s">
        <v>922</v>
      </c>
      <c r="E1167" s="67" t="s">
        <v>2526</v>
      </c>
      <c r="F1167" s="69">
        <v>0</v>
      </c>
      <c r="G1167" s="69">
        <v>0</v>
      </c>
      <c r="H1167" s="69">
        <f t="shared" si="18"/>
        <v>0</v>
      </c>
      <c r="I1167" s="71" t="s">
        <v>0</v>
      </c>
    </row>
    <row r="1168" s="62" customFormat="1" ht="36" hidden="1" customHeight="1" spans="1:9">
      <c r="A1168" s="67" t="s">
        <v>2527</v>
      </c>
      <c r="B1168" s="68" t="s">
        <v>0</v>
      </c>
      <c r="C1168" s="68" t="s">
        <v>0</v>
      </c>
      <c r="D1168" s="68" t="s">
        <v>1068</v>
      </c>
      <c r="E1168" s="67" t="s">
        <v>2528</v>
      </c>
      <c r="F1168" s="69">
        <v>0</v>
      </c>
      <c r="G1168" s="69">
        <v>0</v>
      </c>
      <c r="H1168" s="69">
        <f t="shared" si="18"/>
        <v>0</v>
      </c>
      <c r="I1168" s="71" t="s">
        <v>0</v>
      </c>
    </row>
    <row r="1169" s="62" customFormat="1" ht="36" hidden="1" customHeight="1" spans="1:9">
      <c r="A1169" s="67" t="s">
        <v>2529</v>
      </c>
      <c r="B1169" s="68" t="s">
        <v>0</v>
      </c>
      <c r="C1169" s="68" t="s">
        <v>0</v>
      </c>
      <c r="D1169" s="68" t="s">
        <v>1070</v>
      </c>
      <c r="E1169" s="67" t="s">
        <v>2530</v>
      </c>
      <c r="F1169" s="69">
        <v>0</v>
      </c>
      <c r="G1169" s="69">
        <v>0</v>
      </c>
      <c r="H1169" s="69">
        <f t="shared" si="18"/>
        <v>0</v>
      </c>
      <c r="I1169" s="71" t="s">
        <v>0</v>
      </c>
    </row>
    <row r="1170" s="62" customFormat="1" ht="36" hidden="1" customHeight="1" spans="1:9">
      <c r="A1170" s="67" t="s">
        <v>2531</v>
      </c>
      <c r="B1170" s="68" t="s">
        <v>0</v>
      </c>
      <c r="C1170" s="68" t="s">
        <v>0</v>
      </c>
      <c r="D1170" s="68" t="s">
        <v>1073</v>
      </c>
      <c r="E1170" s="67" t="s">
        <v>2532</v>
      </c>
      <c r="F1170" s="69">
        <v>0</v>
      </c>
      <c r="G1170" s="69">
        <v>0</v>
      </c>
      <c r="H1170" s="69">
        <f t="shared" si="18"/>
        <v>0</v>
      </c>
      <c r="I1170" s="71" t="s">
        <v>0</v>
      </c>
    </row>
    <row r="1171" s="62" customFormat="1" ht="36" hidden="1" customHeight="1" spans="1:9">
      <c r="A1171" s="67" t="s">
        <v>2533</v>
      </c>
      <c r="B1171" s="68" t="s">
        <v>0</v>
      </c>
      <c r="C1171" s="68" t="s">
        <v>0</v>
      </c>
      <c r="D1171" s="68" t="s">
        <v>1076</v>
      </c>
      <c r="E1171" s="67" t="s">
        <v>2534</v>
      </c>
      <c r="F1171" s="69">
        <v>0</v>
      </c>
      <c r="G1171" s="69">
        <v>0</v>
      </c>
      <c r="H1171" s="69">
        <f t="shared" si="18"/>
        <v>0</v>
      </c>
      <c r="I1171" s="71" t="s">
        <v>0</v>
      </c>
    </row>
    <row r="1172" s="62" customFormat="1" ht="36" hidden="1" customHeight="1" spans="1:9">
      <c r="A1172" s="67" t="s">
        <v>2535</v>
      </c>
      <c r="B1172" s="68" t="s">
        <v>0</v>
      </c>
      <c r="C1172" s="68" t="s">
        <v>0</v>
      </c>
      <c r="D1172" s="68" t="s">
        <v>771</v>
      </c>
      <c r="E1172" s="67" t="s">
        <v>2536</v>
      </c>
      <c r="F1172" s="69">
        <v>0</v>
      </c>
      <c r="G1172" s="69">
        <v>0</v>
      </c>
      <c r="H1172" s="69">
        <f t="shared" si="18"/>
        <v>0</v>
      </c>
      <c r="I1172" s="71" t="s">
        <v>0</v>
      </c>
    </row>
    <row r="1173" s="62" customFormat="1" ht="36" hidden="1" customHeight="1" spans="1:9">
      <c r="A1173" s="67" t="s">
        <v>2537</v>
      </c>
      <c r="B1173" s="68" t="s">
        <v>0</v>
      </c>
      <c r="C1173" s="68" t="s">
        <v>0</v>
      </c>
      <c r="D1173" s="68" t="s">
        <v>1643</v>
      </c>
      <c r="E1173" s="67" t="s">
        <v>2538</v>
      </c>
      <c r="F1173" s="69">
        <v>0</v>
      </c>
      <c r="G1173" s="69">
        <v>0</v>
      </c>
      <c r="H1173" s="69">
        <f t="shared" si="18"/>
        <v>0</v>
      </c>
      <c r="I1173" s="71" t="s">
        <v>0</v>
      </c>
    </row>
    <row r="1174" s="62" customFormat="1" ht="36" hidden="1" customHeight="1" spans="1:9">
      <c r="A1174" s="67" t="s">
        <v>2539</v>
      </c>
      <c r="B1174" s="68" t="s">
        <v>0</v>
      </c>
      <c r="C1174" s="68" t="s">
        <v>0</v>
      </c>
      <c r="D1174" s="68" t="s">
        <v>782</v>
      </c>
      <c r="E1174" s="67" t="s">
        <v>2540</v>
      </c>
      <c r="F1174" s="69">
        <v>0</v>
      </c>
      <c r="G1174" s="69">
        <v>0</v>
      </c>
      <c r="H1174" s="69">
        <f t="shared" si="18"/>
        <v>0</v>
      </c>
      <c r="I1174" s="71" t="s">
        <v>0</v>
      </c>
    </row>
    <row r="1175" s="62" customFormat="1" ht="36" hidden="1" customHeight="1" spans="1:9">
      <c r="A1175" s="67" t="s">
        <v>2541</v>
      </c>
      <c r="B1175" s="68" t="s">
        <v>0</v>
      </c>
      <c r="C1175" s="68" t="s">
        <v>0</v>
      </c>
      <c r="D1175" s="68" t="s">
        <v>795</v>
      </c>
      <c r="E1175" s="67" t="s">
        <v>2542</v>
      </c>
      <c r="F1175" s="69">
        <v>0</v>
      </c>
      <c r="G1175" s="69">
        <v>0</v>
      </c>
      <c r="H1175" s="69">
        <f t="shared" si="18"/>
        <v>0</v>
      </c>
      <c r="I1175" s="71" t="s">
        <v>0</v>
      </c>
    </row>
    <row r="1176" s="62" customFormat="1" ht="36" hidden="1" customHeight="1" spans="1:9">
      <c r="A1176" s="67" t="s">
        <v>2543</v>
      </c>
      <c r="B1176" s="68" t="s">
        <v>0</v>
      </c>
      <c r="C1176" s="68" t="s">
        <v>0</v>
      </c>
      <c r="D1176" s="68" t="s">
        <v>1660</v>
      </c>
      <c r="E1176" s="67" t="s">
        <v>2544</v>
      </c>
      <c r="F1176" s="69">
        <v>0</v>
      </c>
      <c r="G1176" s="69">
        <v>0</v>
      </c>
      <c r="H1176" s="69">
        <f t="shared" si="18"/>
        <v>0</v>
      </c>
      <c r="I1176" s="71" t="s">
        <v>0</v>
      </c>
    </row>
    <row r="1177" s="62" customFormat="1" ht="36" hidden="1" customHeight="1" spans="1:9">
      <c r="A1177" s="67" t="s">
        <v>2545</v>
      </c>
      <c r="B1177" s="68" t="s">
        <v>0</v>
      </c>
      <c r="C1177" s="68" t="s">
        <v>0</v>
      </c>
      <c r="D1177" s="68" t="s">
        <v>805</v>
      </c>
      <c r="E1177" s="67" t="s">
        <v>2546</v>
      </c>
      <c r="F1177" s="69">
        <v>0</v>
      </c>
      <c r="G1177" s="69">
        <v>0</v>
      </c>
      <c r="H1177" s="69">
        <f t="shared" si="18"/>
        <v>0</v>
      </c>
      <c r="I1177" s="71" t="s">
        <v>0</v>
      </c>
    </row>
    <row r="1178" s="62" customFormat="1" ht="36" hidden="1" customHeight="1" spans="1:9">
      <c r="A1178" s="67" t="s">
        <v>2547</v>
      </c>
      <c r="B1178" s="68" t="s">
        <v>0</v>
      </c>
      <c r="C1178" s="68" t="s">
        <v>0</v>
      </c>
      <c r="D1178" s="68" t="s">
        <v>815</v>
      </c>
      <c r="E1178" s="67" t="s">
        <v>2548</v>
      </c>
      <c r="F1178" s="69">
        <v>0</v>
      </c>
      <c r="G1178" s="69">
        <v>0</v>
      </c>
      <c r="H1178" s="69">
        <f t="shared" si="18"/>
        <v>0</v>
      </c>
      <c r="I1178" s="71" t="s">
        <v>0</v>
      </c>
    </row>
    <row r="1179" s="62" customFormat="1" ht="36" hidden="1" customHeight="1" spans="1:9">
      <c r="A1179" s="67" t="s">
        <v>2549</v>
      </c>
      <c r="B1179" s="68" t="s">
        <v>0</v>
      </c>
      <c r="C1179" s="68" t="s">
        <v>0</v>
      </c>
      <c r="D1179" s="68" t="s">
        <v>580</v>
      </c>
      <c r="E1179" s="67" t="s">
        <v>581</v>
      </c>
      <c r="F1179" s="69">
        <v>0</v>
      </c>
      <c r="G1179" s="69">
        <v>0</v>
      </c>
      <c r="H1179" s="69">
        <f t="shared" si="18"/>
        <v>0</v>
      </c>
      <c r="I1179" s="71" t="s">
        <v>0</v>
      </c>
    </row>
    <row r="1180" ht="20" customHeight="1" spans="1:9">
      <c r="A1180" s="64" t="s">
        <v>2550</v>
      </c>
      <c r="B1180" s="65" t="s">
        <v>0</v>
      </c>
      <c r="C1180" s="65" t="s">
        <v>0</v>
      </c>
      <c r="D1180" s="65" t="s">
        <v>583</v>
      </c>
      <c r="E1180" s="64" t="s">
        <v>2551</v>
      </c>
      <c r="F1180" s="66">
        <v>647</v>
      </c>
      <c r="G1180" s="66">
        <v>57</v>
      </c>
      <c r="H1180" s="66">
        <f t="shared" si="18"/>
        <v>704</v>
      </c>
      <c r="I1180" s="70" t="s">
        <v>0</v>
      </c>
    </row>
    <row r="1181" ht="20" customHeight="1" spans="1:9">
      <c r="A1181" s="64" t="s">
        <v>2552</v>
      </c>
      <c r="B1181" s="65" t="s">
        <v>2500</v>
      </c>
      <c r="C1181" s="65" t="s">
        <v>565</v>
      </c>
      <c r="D1181" s="65" t="s">
        <v>0</v>
      </c>
      <c r="E1181" s="64" t="s">
        <v>2553</v>
      </c>
      <c r="F1181" s="66">
        <f>SUM(F1182:F1195)</f>
        <v>75</v>
      </c>
      <c r="G1181" s="66">
        <f>SUM(G1182:G1195)</f>
        <v>0</v>
      </c>
      <c r="H1181" s="66">
        <f>SUM(H1182:H1195)</f>
        <v>75</v>
      </c>
      <c r="I1181" s="70" t="s">
        <v>0</v>
      </c>
    </row>
    <row r="1182" ht="20" customHeight="1" spans="1:9">
      <c r="A1182" s="64" t="s">
        <v>2554</v>
      </c>
      <c r="B1182" s="65" t="s">
        <v>0</v>
      </c>
      <c r="C1182" s="65" t="s">
        <v>0</v>
      </c>
      <c r="D1182" s="65" t="s">
        <v>551</v>
      </c>
      <c r="E1182" s="64" t="s">
        <v>554</v>
      </c>
      <c r="F1182" s="66">
        <v>25</v>
      </c>
      <c r="G1182" s="66">
        <v>0</v>
      </c>
      <c r="H1182" s="66">
        <f t="shared" si="18"/>
        <v>25</v>
      </c>
      <c r="I1182" s="70" t="s">
        <v>0</v>
      </c>
    </row>
    <row r="1183" s="62" customFormat="1" ht="36" hidden="1" customHeight="1" spans="1:9">
      <c r="A1183" s="67" t="s">
        <v>2555</v>
      </c>
      <c r="B1183" s="68" t="s">
        <v>0</v>
      </c>
      <c r="C1183" s="68" t="s">
        <v>0</v>
      </c>
      <c r="D1183" s="68" t="s">
        <v>556</v>
      </c>
      <c r="E1183" s="67" t="s">
        <v>557</v>
      </c>
      <c r="F1183" s="69">
        <v>0</v>
      </c>
      <c r="G1183" s="69">
        <v>0</v>
      </c>
      <c r="H1183" s="69">
        <f t="shared" si="18"/>
        <v>0</v>
      </c>
      <c r="I1183" s="71" t="s">
        <v>0</v>
      </c>
    </row>
    <row r="1184" s="62" customFormat="1" ht="36" hidden="1" customHeight="1" spans="1:9">
      <c r="A1184" s="67" t="s">
        <v>2556</v>
      </c>
      <c r="B1184" s="68" t="s">
        <v>0</v>
      </c>
      <c r="C1184" s="68" t="s">
        <v>0</v>
      </c>
      <c r="D1184" s="68" t="s">
        <v>559</v>
      </c>
      <c r="E1184" s="67" t="s">
        <v>560</v>
      </c>
      <c r="F1184" s="69">
        <v>0</v>
      </c>
      <c r="G1184" s="69">
        <v>0</v>
      </c>
      <c r="H1184" s="69">
        <f t="shared" si="18"/>
        <v>0</v>
      </c>
      <c r="I1184" s="71" t="s">
        <v>0</v>
      </c>
    </row>
    <row r="1185" s="62" customFormat="1" ht="36" hidden="1" customHeight="1" spans="1:9">
      <c r="A1185" s="67" t="s">
        <v>2557</v>
      </c>
      <c r="B1185" s="68" t="s">
        <v>0</v>
      </c>
      <c r="C1185" s="68" t="s">
        <v>0</v>
      </c>
      <c r="D1185" s="68" t="s">
        <v>562</v>
      </c>
      <c r="E1185" s="67" t="s">
        <v>2558</v>
      </c>
      <c r="F1185" s="69">
        <v>0</v>
      </c>
      <c r="G1185" s="69">
        <v>0</v>
      </c>
      <c r="H1185" s="69">
        <f t="shared" si="18"/>
        <v>0</v>
      </c>
      <c r="I1185" s="71" t="s">
        <v>0</v>
      </c>
    </row>
    <row r="1186" s="62" customFormat="1" ht="36" hidden="1" customHeight="1" spans="1:9">
      <c r="A1186" s="67" t="s">
        <v>2559</v>
      </c>
      <c r="B1186" s="68" t="s">
        <v>0</v>
      </c>
      <c r="C1186" s="68" t="s">
        <v>0</v>
      </c>
      <c r="D1186" s="68" t="s">
        <v>568</v>
      </c>
      <c r="E1186" s="67" t="s">
        <v>2560</v>
      </c>
      <c r="F1186" s="69">
        <v>0</v>
      </c>
      <c r="G1186" s="69">
        <v>0</v>
      </c>
      <c r="H1186" s="69">
        <f t="shared" si="18"/>
        <v>0</v>
      </c>
      <c r="I1186" s="71" t="s">
        <v>0</v>
      </c>
    </row>
    <row r="1187" s="62" customFormat="1" ht="36" hidden="1" customHeight="1" spans="1:9">
      <c r="A1187" s="67" t="s">
        <v>2561</v>
      </c>
      <c r="B1187" s="68" t="s">
        <v>0</v>
      </c>
      <c r="C1187" s="68" t="s">
        <v>0</v>
      </c>
      <c r="D1187" s="68" t="s">
        <v>571</v>
      </c>
      <c r="E1187" s="67" t="s">
        <v>2562</v>
      </c>
      <c r="F1187" s="69">
        <v>0</v>
      </c>
      <c r="G1187" s="69">
        <v>0</v>
      </c>
      <c r="H1187" s="69">
        <f t="shared" si="18"/>
        <v>0</v>
      </c>
      <c r="I1187" s="71" t="s">
        <v>0</v>
      </c>
    </row>
    <row r="1188" s="62" customFormat="1" ht="36" hidden="1" customHeight="1" spans="1:9">
      <c r="A1188" s="67" t="s">
        <v>2563</v>
      </c>
      <c r="B1188" s="68" t="s">
        <v>0</v>
      </c>
      <c r="C1188" s="68" t="s">
        <v>0</v>
      </c>
      <c r="D1188" s="68" t="s">
        <v>574</v>
      </c>
      <c r="E1188" s="67" t="s">
        <v>2564</v>
      </c>
      <c r="F1188" s="69">
        <v>0</v>
      </c>
      <c r="G1188" s="69">
        <v>0</v>
      </c>
      <c r="H1188" s="69">
        <f t="shared" si="18"/>
        <v>0</v>
      </c>
      <c r="I1188" s="71" t="s">
        <v>0</v>
      </c>
    </row>
    <row r="1189" s="62" customFormat="1" ht="36" hidden="1" customHeight="1" spans="1:9">
      <c r="A1189" s="67" t="s">
        <v>2565</v>
      </c>
      <c r="B1189" s="68" t="s">
        <v>0</v>
      </c>
      <c r="C1189" s="68" t="s">
        <v>0</v>
      </c>
      <c r="D1189" s="68" t="s">
        <v>577</v>
      </c>
      <c r="E1189" s="67" t="s">
        <v>2566</v>
      </c>
      <c r="F1189" s="69">
        <v>0</v>
      </c>
      <c r="G1189" s="69">
        <v>0</v>
      </c>
      <c r="H1189" s="69">
        <f t="shared" si="18"/>
        <v>0</v>
      </c>
      <c r="I1189" s="71" t="s">
        <v>0</v>
      </c>
    </row>
    <row r="1190" s="62" customFormat="1" ht="36" hidden="1" customHeight="1" spans="1:9">
      <c r="A1190" s="67" t="s">
        <v>2567</v>
      </c>
      <c r="B1190" s="68" t="s">
        <v>0</v>
      </c>
      <c r="C1190" s="68" t="s">
        <v>0</v>
      </c>
      <c r="D1190" s="68" t="s">
        <v>138</v>
      </c>
      <c r="E1190" s="67" t="s">
        <v>2568</v>
      </c>
      <c r="F1190" s="69">
        <v>0</v>
      </c>
      <c r="G1190" s="69">
        <v>0</v>
      </c>
      <c r="H1190" s="69">
        <f t="shared" si="18"/>
        <v>0</v>
      </c>
      <c r="I1190" s="71" t="s">
        <v>0</v>
      </c>
    </row>
    <row r="1191" s="62" customFormat="1" ht="36" hidden="1" customHeight="1" spans="1:9">
      <c r="A1191" s="67" t="s">
        <v>2569</v>
      </c>
      <c r="B1191" s="68" t="s">
        <v>0</v>
      </c>
      <c r="C1191" s="68" t="s">
        <v>0</v>
      </c>
      <c r="D1191" s="68" t="s">
        <v>708</v>
      </c>
      <c r="E1191" s="67" t="s">
        <v>2570</v>
      </c>
      <c r="F1191" s="69">
        <v>0</v>
      </c>
      <c r="G1191" s="69">
        <v>0</v>
      </c>
      <c r="H1191" s="69">
        <f t="shared" si="18"/>
        <v>0</v>
      </c>
      <c r="I1191" s="71" t="s">
        <v>0</v>
      </c>
    </row>
    <row r="1192" s="62" customFormat="1" ht="36" hidden="1" customHeight="1" spans="1:9">
      <c r="A1192" s="67" t="s">
        <v>2571</v>
      </c>
      <c r="B1192" s="68" t="s">
        <v>0</v>
      </c>
      <c r="C1192" s="68" t="s">
        <v>0</v>
      </c>
      <c r="D1192" s="68" t="s">
        <v>711</v>
      </c>
      <c r="E1192" s="67" t="s">
        <v>2572</v>
      </c>
      <c r="F1192" s="69">
        <v>0</v>
      </c>
      <c r="G1192" s="69">
        <v>0</v>
      </c>
      <c r="H1192" s="69">
        <f t="shared" si="18"/>
        <v>0</v>
      </c>
      <c r="I1192" s="71" t="s">
        <v>0</v>
      </c>
    </row>
    <row r="1193" s="62" customFormat="1" ht="36" hidden="1" customHeight="1" spans="1:9">
      <c r="A1193" s="67" t="s">
        <v>2573</v>
      </c>
      <c r="B1193" s="68" t="s">
        <v>0</v>
      </c>
      <c r="C1193" s="68" t="s">
        <v>0</v>
      </c>
      <c r="D1193" s="68" t="s">
        <v>731</v>
      </c>
      <c r="E1193" s="67" t="s">
        <v>2574</v>
      </c>
      <c r="F1193" s="69">
        <v>0</v>
      </c>
      <c r="G1193" s="69">
        <v>0</v>
      </c>
      <c r="H1193" s="69">
        <f t="shared" si="18"/>
        <v>0</v>
      </c>
      <c r="I1193" s="71" t="s">
        <v>0</v>
      </c>
    </row>
    <row r="1194" s="62" customFormat="1" ht="36" hidden="1" customHeight="1" spans="1:9">
      <c r="A1194" s="67" t="s">
        <v>2575</v>
      </c>
      <c r="B1194" s="68" t="s">
        <v>0</v>
      </c>
      <c r="C1194" s="68" t="s">
        <v>0</v>
      </c>
      <c r="D1194" s="68" t="s">
        <v>750</v>
      </c>
      <c r="E1194" s="67" t="s">
        <v>2576</v>
      </c>
      <c r="F1194" s="69">
        <v>0</v>
      </c>
      <c r="G1194" s="69">
        <v>0</v>
      </c>
      <c r="H1194" s="69">
        <f t="shared" si="18"/>
        <v>0</v>
      </c>
      <c r="I1194" s="71" t="s">
        <v>0</v>
      </c>
    </row>
    <row r="1195" ht="20" customHeight="1" spans="1:9">
      <c r="A1195" s="64" t="s">
        <v>2577</v>
      </c>
      <c r="B1195" s="65" t="s">
        <v>0</v>
      </c>
      <c r="C1195" s="65" t="s">
        <v>0</v>
      </c>
      <c r="D1195" s="65" t="s">
        <v>583</v>
      </c>
      <c r="E1195" s="64" t="s">
        <v>2578</v>
      </c>
      <c r="F1195" s="66">
        <v>50</v>
      </c>
      <c r="G1195" s="66">
        <v>0</v>
      </c>
      <c r="H1195" s="66">
        <f t="shared" si="18"/>
        <v>50</v>
      </c>
      <c r="I1195" s="70" t="s">
        <v>0</v>
      </c>
    </row>
    <row r="1196" s="62" customFormat="1" ht="36" hidden="1" customHeight="1" spans="1:9">
      <c r="A1196" s="67" t="s">
        <v>2579</v>
      </c>
      <c r="B1196" s="68" t="s">
        <v>2500</v>
      </c>
      <c r="C1196" s="68" t="s">
        <v>583</v>
      </c>
      <c r="D1196" s="68" t="s">
        <v>0</v>
      </c>
      <c r="E1196" s="67" t="s">
        <v>2580</v>
      </c>
      <c r="F1196" s="69">
        <f>SUM(F1197)</f>
        <v>0</v>
      </c>
      <c r="G1196" s="69">
        <f>SUM(G1197)</f>
        <v>0</v>
      </c>
      <c r="H1196" s="69">
        <f>SUM(H1197)</f>
        <v>0</v>
      </c>
      <c r="I1196" s="71" t="s">
        <v>0</v>
      </c>
    </row>
    <row r="1197" s="62" customFormat="1" ht="36" hidden="1" customHeight="1" spans="1:9">
      <c r="A1197" s="67" t="s">
        <v>2581</v>
      </c>
      <c r="B1197" s="68" t="s">
        <v>0</v>
      </c>
      <c r="C1197" s="68" t="s">
        <v>0</v>
      </c>
      <c r="D1197" s="68" t="s">
        <v>583</v>
      </c>
      <c r="E1197" s="67" t="s">
        <v>2580</v>
      </c>
      <c r="F1197" s="69">
        <v>0</v>
      </c>
      <c r="G1197" s="69">
        <v>0</v>
      </c>
      <c r="H1197" s="69">
        <f t="shared" si="18"/>
        <v>0</v>
      </c>
      <c r="I1197" s="71" t="s">
        <v>0</v>
      </c>
    </row>
    <row r="1198" ht="20" customHeight="1" spans="1:9">
      <c r="A1198" s="64" t="s">
        <v>2582</v>
      </c>
      <c r="B1198" s="65" t="s">
        <v>2582</v>
      </c>
      <c r="C1198" s="65" t="s">
        <v>0</v>
      </c>
      <c r="D1198" s="65" t="s">
        <v>0</v>
      </c>
      <c r="E1198" s="64" t="s">
        <v>2583</v>
      </c>
      <c r="F1198" s="66">
        <f>SUM(F1199,F1211,F1215)</f>
        <v>7564</v>
      </c>
      <c r="G1198" s="66">
        <f>SUM(G1199,G1211,G1215)</f>
        <v>690</v>
      </c>
      <c r="H1198" s="66">
        <f>SUM(H1199,H1211,H1215)</f>
        <v>8254</v>
      </c>
      <c r="I1198" s="70" t="s">
        <v>0</v>
      </c>
    </row>
    <row r="1199" ht="20" customHeight="1" spans="1:9">
      <c r="A1199" s="64" t="s">
        <v>2584</v>
      </c>
      <c r="B1199" s="65" t="s">
        <v>2582</v>
      </c>
      <c r="C1199" s="65" t="s">
        <v>551</v>
      </c>
      <c r="D1199" s="65" t="s">
        <v>0</v>
      </c>
      <c r="E1199" s="64" t="s">
        <v>2585</v>
      </c>
      <c r="F1199" s="66">
        <f>SUM(F1200:F1210)</f>
        <v>2788</v>
      </c>
      <c r="G1199" s="66">
        <f>SUM(G1200:G1210)</f>
        <v>639</v>
      </c>
      <c r="H1199" s="66">
        <f>SUM(H1200:H1210)</f>
        <v>3427</v>
      </c>
      <c r="I1199" s="70" t="s">
        <v>0</v>
      </c>
    </row>
    <row r="1200" s="62" customFormat="1" ht="36" hidden="1" customHeight="1" spans="1:9">
      <c r="A1200" s="67" t="s">
        <v>2586</v>
      </c>
      <c r="B1200" s="68" t="s">
        <v>0</v>
      </c>
      <c r="C1200" s="68" t="s">
        <v>0</v>
      </c>
      <c r="D1200" s="68" t="s">
        <v>551</v>
      </c>
      <c r="E1200" s="67" t="s">
        <v>2587</v>
      </c>
      <c r="F1200" s="69">
        <v>0</v>
      </c>
      <c r="G1200" s="69">
        <v>0</v>
      </c>
      <c r="H1200" s="69">
        <f t="shared" si="18"/>
        <v>0</v>
      </c>
      <c r="I1200" s="71" t="s">
        <v>0</v>
      </c>
    </row>
    <row r="1201" s="62" customFormat="1" ht="36" hidden="1" customHeight="1" spans="1:9">
      <c r="A1201" s="67" t="s">
        <v>2588</v>
      </c>
      <c r="B1201" s="68" t="s">
        <v>0</v>
      </c>
      <c r="C1201" s="68" t="s">
        <v>0</v>
      </c>
      <c r="D1201" s="68" t="s">
        <v>556</v>
      </c>
      <c r="E1201" s="67" t="s">
        <v>2589</v>
      </c>
      <c r="F1201" s="69">
        <v>0</v>
      </c>
      <c r="G1201" s="69">
        <v>0</v>
      </c>
      <c r="H1201" s="69">
        <f t="shared" si="18"/>
        <v>0</v>
      </c>
      <c r="I1201" s="71" t="s">
        <v>0</v>
      </c>
    </row>
    <row r="1202" ht="20" customHeight="1" spans="1:9">
      <c r="A1202" s="64" t="s">
        <v>2590</v>
      </c>
      <c r="B1202" s="65" t="s">
        <v>0</v>
      </c>
      <c r="C1202" s="65" t="s">
        <v>0</v>
      </c>
      <c r="D1202" s="65" t="s">
        <v>559</v>
      </c>
      <c r="E1202" s="64" t="s">
        <v>2591</v>
      </c>
      <c r="F1202" s="66">
        <v>288</v>
      </c>
      <c r="G1202" s="66">
        <v>-230</v>
      </c>
      <c r="H1202" s="66">
        <f t="shared" si="18"/>
        <v>58</v>
      </c>
      <c r="I1202" s="70" t="s">
        <v>0</v>
      </c>
    </row>
    <row r="1203" s="62" customFormat="1" ht="36" hidden="1" customHeight="1" spans="1:9">
      <c r="A1203" s="67" t="s">
        <v>2592</v>
      </c>
      <c r="B1203" s="68" t="s">
        <v>0</v>
      </c>
      <c r="C1203" s="68" t="s">
        <v>0</v>
      </c>
      <c r="D1203" s="68" t="s">
        <v>562</v>
      </c>
      <c r="E1203" s="67" t="s">
        <v>2593</v>
      </c>
      <c r="F1203" s="69">
        <v>0</v>
      </c>
      <c r="G1203" s="69">
        <v>0</v>
      </c>
      <c r="H1203" s="69">
        <f t="shared" si="18"/>
        <v>0</v>
      </c>
      <c r="I1203" s="71" t="s">
        <v>0</v>
      </c>
    </row>
    <row r="1204" ht="20" customHeight="1" spans="1:9">
      <c r="A1204" s="64" t="s">
        <v>2594</v>
      </c>
      <c r="B1204" s="65" t="s">
        <v>0</v>
      </c>
      <c r="C1204" s="65" t="s">
        <v>0</v>
      </c>
      <c r="D1204" s="65" t="s">
        <v>565</v>
      </c>
      <c r="E1204" s="64" t="s">
        <v>2595</v>
      </c>
      <c r="F1204" s="66">
        <v>0</v>
      </c>
      <c r="G1204" s="66">
        <v>140</v>
      </c>
      <c r="H1204" s="66">
        <f t="shared" si="18"/>
        <v>140</v>
      </c>
      <c r="I1204" s="70" t="s">
        <v>0</v>
      </c>
    </row>
    <row r="1205" ht="20" customHeight="1" spans="1:9">
      <c r="A1205" s="64" t="s">
        <v>2596</v>
      </c>
      <c r="B1205" s="65" t="s">
        <v>0</v>
      </c>
      <c r="C1205" s="65" t="s">
        <v>0</v>
      </c>
      <c r="D1205" s="65" t="s">
        <v>568</v>
      </c>
      <c r="E1205" s="64" t="s">
        <v>2597</v>
      </c>
      <c r="F1205" s="66">
        <v>60</v>
      </c>
      <c r="G1205" s="66">
        <v>-44</v>
      </c>
      <c r="H1205" s="66">
        <f t="shared" si="18"/>
        <v>16</v>
      </c>
      <c r="I1205" s="70" t="s">
        <v>0</v>
      </c>
    </row>
    <row r="1206" ht="20" customHeight="1" spans="1:9">
      <c r="A1206" s="64" t="s">
        <v>2598</v>
      </c>
      <c r="B1206" s="65" t="s">
        <v>0</v>
      </c>
      <c r="C1206" s="65" t="s">
        <v>0</v>
      </c>
      <c r="D1206" s="65" t="s">
        <v>571</v>
      </c>
      <c r="E1206" s="64" t="s">
        <v>2599</v>
      </c>
      <c r="F1206" s="66">
        <v>0</v>
      </c>
      <c r="G1206" s="66">
        <v>31</v>
      </c>
      <c r="H1206" s="66">
        <f t="shared" si="18"/>
        <v>31</v>
      </c>
      <c r="I1206" s="70" t="s">
        <v>0</v>
      </c>
    </row>
    <row r="1207" ht="20" customHeight="1" spans="1:9">
      <c r="A1207" s="64" t="s">
        <v>2600</v>
      </c>
      <c r="B1207" s="65" t="s">
        <v>0</v>
      </c>
      <c r="C1207" s="65" t="s">
        <v>0</v>
      </c>
      <c r="D1207" s="65" t="s">
        <v>574</v>
      </c>
      <c r="E1207" s="64" t="s">
        <v>2601</v>
      </c>
      <c r="F1207" s="66">
        <v>2440</v>
      </c>
      <c r="G1207" s="66">
        <v>586</v>
      </c>
      <c r="H1207" s="66">
        <f t="shared" si="18"/>
        <v>3026</v>
      </c>
      <c r="I1207" s="70" t="s">
        <v>0</v>
      </c>
    </row>
    <row r="1208" s="62" customFormat="1" ht="36" hidden="1" customHeight="1" spans="1:9">
      <c r="A1208" s="67" t="s">
        <v>2602</v>
      </c>
      <c r="B1208" s="68" t="s">
        <v>0</v>
      </c>
      <c r="C1208" s="68" t="s">
        <v>0</v>
      </c>
      <c r="D1208" s="68" t="s">
        <v>577</v>
      </c>
      <c r="E1208" s="67" t="s">
        <v>2603</v>
      </c>
      <c r="F1208" s="69">
        <v>0</v>
      </c>
      <c r="G1208" s="69">
        <v>0</v>
      </c>
      <c r="H1208" s="69">
        <f t="shared" si="18"/>
        <v>0</v>
      </c>
      <c r="I1208" s="71" t="s">
        <v>0</v>
      </c>
    </row>
    <row r="1209" ht="20" customHeight="1" spans="1:9">
      <c r="A1209" s="64" t="s">
        <v>2604</v>
      </c>
      <c r="B1209" s="65" t="s">
        <v>0</v>
      </c>
      <c r="C1209" s="65" t="s">
        <v>0</v>
      </c>
      <c r="D1209" s="65" t="s">
        <v>138</v>
      </c>
      <c r="E1209" s="64" t="s">
        <v>2605</v>
      </c>
      <c r="F1209" s="66">
        <v>0</v>
      </c>
      <c r="G1209" s="66">
        <v>131</v>
      </c>
      <c r="H1209" s="66">
        <f t="shared" si="18"/>
        <v>131</v>
      </c>
      <c r="I1209" s="70" t="s">
        <v>0</v>
      </c>
    </row>
    <row r="1210" ht="20" customHeight="1" spans="1:9">
      <c r="A1210" s="64" t="s">
        <v>2606</v>
      </c>
      <c r="B1210" s="65" t="s">
        <v>0</v>
      </c>
      <c r="C1210" s="65" t="s">
        <v>0</v>
      </c>
      <c r="D1210" s="65" t="s">
        <v>583</v>
      </c>
      <c r="E1210" s="64" t="s">
        <v>2607</v>
      </c>
      <c r="F1210" s="66">
        <v>0</v>
      </c>
      <c r="G1210" s="66">
        <v>25</v>
      </c>
      <c r="H1210" s="66">
        <f t="shared" si="18"/>
        <v>25</v>
      </c>
      <c r="I1210" s="70" t="s">
        <v>0</v>
      </c>
    </row>
    <row r="1211" ht="20" customHeight="1" spans="1:9">
      <c r="A1211" s="64" t="s">
        <v>2608</v>
      </c>
      <c r="B1211" s="81" t="s">
        <v>2582</v>
      </c>
      <c r="C1211" s="81" t="s">
        <v>556</v>
      </c>
      <c r="D1211" s="65" t="s">
        <v>0</v>
      </c>
      <c r="E1211" s="64" t="s">
        <v>2609</v>
      </c>
      <c r="F1211" s="84">
        <f>SUM(F1212:F1214)</f>
        <v>4776</v>
      </c>
      <c r="G1211" s="84">
        <f>SUM(G1212:G1214)</f>
        <v>51</v>
      </c>
      <c r="H1211" s="84">
        <f>SUM(H1212:H1214)</f>
        <v>4827</v>
      </c>
      <c r="I1211" s="64" t="s">
        <v>0</v>
      </c>
    </row>
    <row r="1212" ht="20" customHeight="1" spans="1:9">
      <c r="A1212" s="64" t="s">
        <v>2610</v>
      </c>
      <c r="B1212" s="65" t="s">
        <v>0</v>
      </c>
      <c r="C1212" s="65" t="s">
        <v>0</v>
      </c>
      <c r="D1212" s="65" t="s">
        <v>551</v>
      </c>
      <c r="E1212" s="64" t="s">
        <v>2611</v>
      </c>
      <c r="F1212" s="66">
        <v>4776</v>
      </c>
      <c r="G1212" s="66">
        <v>51</v>
      </c>
      <c r="H1212" s="66">
        <f t="shared" si="18"/>
        <v>4827</v>
      </c>
      <c r="I1212" s="70" t="s">
        <v>0</v>
      </c>
    </row>
    <row r="1213" s="62" customFormat="1" ht="34" hidden="1" customHeight="1" spans="1:9">
      <c r="A1213" s="67" t="s">
        <v>2612</v>
      </c>
      <c r="B1213" s="68" t="s">
        <v>0</v>
      </c>
      <c r="C1213" s="68" t="s">
        <v>0</v>
      </c>
      <c r="D1213" s="68" t="s">
        <v>556</v>
      </c>
      <c r="E1213" s="67" t="s">
        <v>2613</v>
      </c>
      <c r="F1213" s="69">
        <v>0</v>
      </c>
      <c r="G1213" s="69">
        <v>0</v>
      </c>
      <c r="H1213" s="69">
        <f t="shared" si="18"/>
        <v>0</v>
      </c>
      <c r="I1213" s="71" t="s">
        <v>0</v>
      </c>
    </row>
    <row r="1214" s="62" customFormat="1" ht="36" hidden="1" customHeight="1" spans="1:9">
      <c r="A1214" s="67" t="s">
        <v>2614</v>
      </c>
      <c r="B1214" s="68" t="s">
        <v>0</v>
      </c>
      <c r="C1214" s="68" t="s">
        <v>0</v>
      </c>
      <c r="D1214" s="68" t="s">
        <v>559</v>
      </c>
      <c r="E1214" s="67" t="s">
        <v>2615</v>
      </c>
      <c r="F1214" s="69">
        <v>0</v>
      </c>
      <c r="G1214" s="69">
        <v>0</v>
      </c>
      <c r="H1214" s="69">
        <f t="shared" si="18"/>
        <v>0</v>
      </c>
      <c r="I1214" s="71" t="s">
        <v>0</v>
      </c>
    </row>
    <row r="1215" s="62" customFormat="1" ht="36" hidden="1" customHeight="1" spans="1:9">
      <c r="A1215" s="67" t="s">
        <v>2616</v>
      </c>
      <c r="B1215" s="68" t="s">
        <v>2582</v>
      </c>
      <c r="C1215" s="68" t="s">
        <v>559</v>
      </c>
      <c r="D1215" s="68" t="s">
        <v>0</v>
      </c>
      <c r="E1215" s="67" t="s">
        <v>2617</v>
      </c>
      <c r="F1215" s="69">
        <f>SUM(F1216:F1218)</f>
        <v>0</v>
      </c>
      <c r="G1215" s="69">
        <f>SUM(G1216:G1218)</f>
        <v>0</v>
      </c>
      <c r="H1215" s="69">
        <f>SUM(H1216:H1218)</f>
        <v>0</v>
      </c>
      <c r="I1215" s="71" t="s">
        <v>0</v>
      </c>
    </row>
    <row r="1216" s="62" customFormat="1" ht="36" hidden="1" customHeight="1" spans="1:9">
      <c r="A1216" s="67" t="s">
        <v>2618</v>
      </c>
      <c r="B1216" s="68" t="s">
        <v>0</v>
      </c>
      <c r="C1216" s="68" t="s">
        <v>0</v>
      </c>
      <c r="D1216" s="68" t="s">
        <v>551</v>
      </c>
      <c r="E1216" s="67" t="s">
        <v>2619</v>
      </c>
      <c r="F1216" s="69">
        <v>0</v>
      </c>
      <c r="G1216" s="69">
        <v>0</v>
      </c>
      <c r="H1216" s="69">
        <f t="shared" si="18"/>
        <v>0</v>
      </c>
      <c r="I1216" s="71" t="s">
        <v>0</v>
      </c>
    </row>
    <row r="1217" s="62" customFormat="1" ht="36" hidden="1" customHeight="1" spans="1:9">
      <c r="A1217" s="67" t="s">
        <v>2620</v>
      </c>
      <c r="B1217" s="68" t="s">
        <v>0</v>
      </c>
      <c r="C1217" s="68" t="s">
        <v>0</v>
      </c>
      <c r="D1217" s="68" t="s">
        <v>556</v>
      </c>
      <c r="E1217" s="67" t="s">
        <v>2621</v>
      </c>
      <c r="F1217" s="69">
        <v>0</v>
      </c>
      <c r="G1217" s="69">
        <v>0</v>
      </c>
      <c r="H1217" s="69">
        <f t="shared" si="18"/>
        <v>0</v>
      </c>
      <c r="I1217" s="71" t="s">
        <v>0</v>
      </c>
    </row>
    <row r="1218" s="62" customFormat="1" ht="36" hidden="1" customHeight="1" spans="1:9">
      <c r="A1218" s="67" t="s">
        <v>2622</v>
      </c>
      <c r="B1218" s="68" t="s">
        <v>0</v>
      </c>
      <c r="C1218" s="68" t="s">
        <v>0</v>
      </c>
      <c r="D1218" s="68" t="s">
        <v>583</v>
      </c>
      <c r="E1218" s="67" t="s">
        <v>2623</v>
      </c>
      <c r="F1218" s="69">
        <v>0</v>
      </c>
      <c r="G1218" s="69">
        <v>0</v>
      </c>
      <c r="H1218" s="69">
        <f t="shared" si="18"/>
        <v>0</v>
      </c>
      <c r="I1218" s="71" t="s">
        <v>0</v>
      </c>
    </row>
    <row r="1219" ht="20" customHeight="1" spans="1:9">
      <c r="A1219" s="64" t="s">
        <v>2624</v>
      </c>
      <c r="B1219" s="65" t="s">
        <v>2624</v>
      </c>
      <c r="C1219" s="65" t="s">
        <v>0</v>
      </c>
      <c r="D1219" s="65" t="s">
        <v>0</v>
      </c>
      <c r="E1219" s="64" t="s">
        <v>2625</v>
      </c>
      <c r="F1219" s="66">
        <f>SUM(F1220,F1238,F1245,F1251)</f>
        <v>207</v>
      </c>
      <c r="G1219" s="66">
        <f>SUM(G1220,G1238,G1245,G1251)</f>
        <v>47</v>
      </c>
      <c r="H1219" s="66">
        <f>SUM(H1220,H1238,H1245,H1251)</f>
        <v>254</v>
      </c>
      <c r="I1219" s="70" t="s">
        <v>0</v>
      </c>
    </row>
    <row r="1220" ht="20" customHeight="1" spans="1:9">
      <c r="A1220" s="64" t="s">
        <v>2626</v>
      </c>
      <c r="B1220" s="65" t="s">
        <v>2624</v>
      </c>
      <c r="C1220" s="65" t="s">
        <v>551</v>
      </c>
      <c r="D1220" s="65" t="s">
        <v>0</v>
      </c>
      <c r="E1220" s="64" t="s">
        <v>2627</v>
      </c>
      <c r="F1220" s="66">
        <f>SUM(F1221:F1237)</f>
        <v>0</v>
      </c>
      <c r="G1220" s="66">
        <f>SUM(G1221:G1237)</f>
        <v>47</v>
      </c>
      <c r="H1220" s="66">
        <f>SUM(H1221:H1237)</f>
        <v>47</v>
      </c>
      <c r="I1220" s="70" t="s">
        <v>0</v>
      </c>
    </row>
    <row r="1221" s="62" customFormat="1" ht="36" hidden="1" customHeight="1" spans="1:9">
      <c r="A1221" s="67" t="s">
        <v>2628</v>
      </c>
      <c r="B1221" s="68" t="s">
        <v>0</v>
      </c>
      <c r="C1221" s="68" t="s">
        <v>0</v>
      </c>
      <c r="D1221" s="68" t="s">
        <v>551</v>
      </c>
      <c r="E1221" s="67" t="s">
        <v>554</v>
      </c>
      <c r="F1221" s="69">
        <v>0</v>
      </c>
      <c r="G1221" s="69">
        <v>0</v>
      </c>
      <c r="H1221" s="69">
        <f t="shared" si="18"/>
        <v>0</v>
      </c>
      <c r="I1221" s="71" t="s">
        <v>0</v>
      </c>
    </row>
    <row r="1222" s="62" customFormat="1" ht="36" hidden="1" customHeight="1" spans="1:9">
      <c r="A1222" s="67" t="s">
        <v>2629</v>
      </c>
      <c r="B1222" s="68" t="s">
        <v>0</v>
      </c>
      <c r="C1222" s="68" t="s">
        <v>0</v>
      </c>
      <c r="D1222" s="68" t="s">
        <v>556</v>
      </c>
      <c r="E1222" s="67" t="s">
        <v>557</v>
      </c>
      <c r="F1222" s="69">
        <v>0</v>
      </c>
      <c r="G1222" s="69">
        <v>0</v>
      </c>
      <c r="H1222" s="69">
        <f t="shared" si="18"/>
        <v>0</v>
      </c>
      <c r="I1222" s="71" t="s">
        <v>0</v>
      </c>
    </row>
    <row r="1223" s="62" customFormat="1" ht="36" hidden="1" customHeight="1" spans="1:9">
      <c r="A1223" s="67" t="s">
        <v>2630</v>
      </c>
      <c r="B1223" s="68" t="s">
        <v>0</v>
      </c>
      <c r="C1223" s="68" t="s">
        <v>0</v>
      </c>
      <c r="D1223" s="68" t="s">
        <v>559</v>
      </c>
      <c r="E1223" s="67" t="s">
        <v>560</v>
      </c>
      <c r="F1223" s="69">
        <v>0</v>
      </c>
      <c r="G1223" s="69">
        <v>0</v>
      </c>
      <c r="H1223" s="69">
        <f t="shared" si="18"/>
        <v>0</v>
      </c>
      <c r="I1223" s="71" t="s">
        <v>0</v>
      </c>
    </row>
    <row r="1224" s="62" customFormat="1" ht="36" hidden="1" customHeight="1" spans="1:9">
      <c r="A1224" s="67" t="s">
        <v>2631</v>
      </c>
      <c r="B1224" s="68" t="s">
        <v>0</v>
      </c>
      <c r="C1224" s="68" t="s">
        <v>0</v>
      </c>
      <c r="D1224" s="68" t="s">
        <v>562</v>
      </c>
      <c r="E1224" s="67" t="s">
        <v>2632</v>
      </c>
      <c r="F1224" s="69">
        <v>0</v>
      </c>
      <c r="G1224" s="69">
        <v>0</v>
      </c>
      <c r="H1224" s="69">
        <f t="shared" si="18"/>
        <v>0</v>
      </c>
      <c r="I1224" s="71" t="s">
        <v>0</v>
      </c>
    </row>
    <row r="1225" s="62" customFormat="1" ht="36" hidden="1" customHeight="1" spans="1:9">
      <c r="A1225" s="67" t="s">
        <v>2633</v>
      </c>
      <c r="B1225" s="68" t="s">
        <v>0</v>
      </c>
      <c r="C1225" s="68" t="s">
        <v>0</v>
      </c>
      <c r="D1225" s="68" t="s">
        <v>565</v>
      </c>
      <c r="E1225" s="67" t="s">
        <v>2634</v>
      </c>
      <c r="F1225" s="69">
        <v>0</v>
      </c>
      <c r="G1225" s="69">
        <v>0</v>
      </c>
      <c r="H1225" s="69">
        <f t="shared" si="18"/>
        <v>0</v>
      </c>
      <c r="I1225" s="71" t="s">
        <v>0</v>
      </c>
    </row>
    <row r="1226" s="62" customFormat="1" ht="36" hidden="1" customHeight="1" spans="1:9">
      <c r="A1226" s="67" t="s">
        <v>2635</v>
      </c>
      <c r="B1226" s="68" t="s">
        <v>0</v>
      </c>
      <c r="C1226" s="68" t="s">
        <v>0</v>
      </c>
      <c r="D1226" s="68" t="s">
        <v>568</v>
      </c>
      <c r="E1226" s="67" t="s">
        <v>2636</v>
      </c>
      <c r="F1226" s="69">
        <v>0</v>
      </c>
      <c r="G1226" s="69">
        <v>0</v>
      </c>
      <c r="H1226" s="69">
        <f t="shared" si="18"/>
        <v>0</v>
      </c>
      <c r="I1226" s="71" t="s">
        <v>0</v>
      </c>
    </row>
    <row r="1227" s="62" customFormat="1" ht="36" hidden="1" customHeight="1" spans="1:9">
      <c r="A1227" s="67" t="s">
        <v>2637</v>
      </c>
      <c r="B1227" s="68" t="s">
        <v>0</v>
      </c>
      <c r="C1227" s="68" t="s">
        <v>0</v>
      </c>
      <c r="D1227" s="68" t="s">
        <v>571</v>
      </c>
      <c r="E1227" s="67" t="s">
        <v>2638</v>
      </c>
      <c r="F1227" s="69">
        <v>0</v>
      </c>
      <c r="G1227" s="69">
        <v>0</v>
      </c>
      <c r="H1227" s="69">
        <f t="shared" ref="H1227:H1290" si="19">SUM(F1227:G1227)</f>
        <v>0</v>
      </c>
      <c r="I1227" s="71" t="s">
        <v>0</v>
      </c>
    </row>
    <row r="1228" s="62" customFormat="1" ht="36" hidden="1" customHeight="1" spans="1:9">
      <c r="A1228" s="67" t="s">
        <v>2639</v>
      </c>
      <c r="B1228" s="68" t="s">
        <v>0</v>
      </c>
      <c r="C1228" s="68" t="s">
        <v>0</v>
      </c>
      <c r="D1228" s="68" t="s">
        <v>711</v>
      </c>
      <c r="E1228" s="67" t="s">
        <v>2640</v>
      </c>
      <c r="F1228" s="69">
        <v>0</v>
      </c>
      <c r="G1228" s="69">
        <v>0</v>
      </c>
      <c r="H1228" s="69">
        <f t="shared" si="19"/>
        <v>0</v>
      </c>
      <c r="I1228" s="71" t="s">
        <v>0</v>
      </c>
    </row>
    <row r="1229" s="62" customFormat="1" ht="36" hidden="1" customHeight="1" spans="1:9">
      <c r="A1229" s="67" t="s">
        <v>2641</v>
      </c>
      <c r="B1229" s="68" t="s">
        <v>0</v>
      </c>
      <c r="C1229" s="68" t="s">
        <v>0</v>
      </c>
      <c r="D1229" s="68" t="s">
        <v>731</v>
      </c>
      <c r="E1229" s="67" t="s">
        <v>2642</v>
      </c>
      <c r="F1229" s="69">
        <v>0</v>
      </c>
      <c r="G1229" s="69">
        <v>0</v>
      </c>
      <c r="H1229" s="69">
        <f t="shared" si="19"/>
        <v>0</v>
      </c>
      <c r="I1229" s="71" t="s">
        <v>0</v>
      </c>
    </row>
    <row r="1230" s="62" customFormat="1" ht="36" hidden="1" customHeight="1" spans="1:9">
      <c r="A1230" s="67" t="s">
        <v>2643</v>
      </c>
      <c r="B1230" s="68" t="s">
        <v>0</v>
      </c>
      <c r="C1230" s="68" t="s">
        <v>0</v>
      </c>
      <c r="D1230" s="68" t="s">
        <v>750</v>
      </c>
      <c r="E1230" s="67" t="s">
        <v>2644</v>
      </c>
      <c r="F1230" s="69">
        <v>0</v>
      </c>
      <c r="G1230" s="69">
        <v>0</v>
      </c>
      <c r="H1230" s="69">
        <f t="shared" si="19"/>
        <v>0</v>
      </c>
      <c r="I1230" s="71" t="s">
        <v>0</v>
      </c>
    </row>
    <row r="1231" s="62" customFormat="1" ht="36" hidden="1" customHeight="1" spans="1:9">
      <c r="A1231" s="67" t="s">
        <v>2645</v>
      </c>
      <c r="B1231" s="68" t="s">
        <v>0</v>
      </c>
      <c r="C1231" s="68" t="s">
        <v>0</v>
      </c>
      <c r="D1231" s="68" t="s">
        <v>919</v>
      </c>
      <c r="E1231" s="67" t="s">
        <v>2646</v>
      </c>
      <c r="F1231" s="69">
        <v>0</v>
      </c>
      <c r="G1231" s="69">
        <v>0</v>
      </c>
      <c r="H1231" s="69">
        <f t="shared" si="19"/>
        <v>0</v>
      </c>
      <c r="I1231" s="71" t="s">
        <v>0</v>
      </c>
    </row>
    <row r="1232" s="62" customFormat="1" ht="36" hidden="1" customHeight="1" spans="1:9">
      <c r="A1232" s="67" t="s">
        <v>2647</v>
      </c>
      <c r="B1232" s="68" t="s">
        <v>0</v>
      </c>
      <c r="C1232" s="68" t="s">
        <v>0</v>
      </c>
      <c r="D1232" s="68" t="s">
        <v>1819</v>
      </c>
      <c r="E1232" s="67" t="s">
        <v>2648</v>
      </c>
      <c r="F1232" s="69">
        <v>0</v>
      </c>
      <c r="G1232" s="69">
        <v>0</v>
      </c>
      <c r="H1232" s="69">
        <f t="shared" si="19"/>
        <v>0</v>
      </c>
      <c r="I1232" s="71" t="s">
        <v>0</v>
      </c>
    </row>
    <row r="1233" s="62" customFormat="1" ht="36" hidden="1" customHeight="1" spans="1:9">
      <c r="A1233" s="67" t="s">
        <v>2649</v>
      </c>
      <c r="B1233" s="68" t="s">
        <v>0</v>
      </c>
      <c r="C1233" s="68" t="s">
        <v>0</v>
      </c>
      <c r="D1233" s="68" t="s">
        <v>1068</v>
      </c>
      <c r="E1233" s="67" t="s">
        <v>2650</v>
      </c>
      <c r="F1233" s="69">
        <v>0</v>
      </c>
      <c r="G1233" s="69">
        <v>0</v>
      </c>
      <c r="H1233" s="69">
        <f t="shared" si="19"/>
        <v>0</v>
      </c>
      <c r="I1233" s="71" t="s">
        <v>0</v>
      </c>
    </row>
    <row r="1234" s="62" customFormat="1" ht="36" hidden="1" customHeight="1" spans="1:9">
      <c r="A1234" s="67" t="s">
        <v>2651</v>
      </c>
      <c r="B1234" s="68" t="s">
        <v>0</v>
      </c>
      <c r="C1234" s="68" t="s">
        <v>0</v>
      </c>
      <c r="D1234" s="68" t="s">
        <v>1070</v>
      </c>
      <c r="E1234" s="67" t="s">
        <v>2652</v>
      </c>
      <c r="F1234" s="69">
        <v>0</v>
      </c>
      <c r="G1234" s="69">
        <v>0</v>
      </c>
      <c r="H1234" s="69">
        <f t="shared" si="19"/>
        <v>0</v>
      </c>
      <c r="I1234" s="71" t="s">
        <v>0</v>
      </c>
    </row>
    <row r="1235" s="62" customFormat="1" ht="36" hidden="1" customHeight="1" spans="1:9">
      <c r="A1235" s="67" t="s">
        <v>2653</v>
      </c>
      <c r="B1235" s="68" t="s">
        <v>0</v>
      </c>
      <c r="C1235" s="68" t="s">
        <v>0</v>
      </c>
      <c r="D1235" s="68" t="s">
        <v>1073</v>
      </c>
      <c r="E1235" s="67" t="s">
        <v>2654</v>
      </c>
      <c r="F1235" s="69">
        <v>0</v>
      </c>
      <c r="G1235" s="69">
        <v>0</v>
      </c>
      <c r="H1235" s="69">
        <f t="shared" si="19"/>
        <v>0</v>
      </c>
      <c r="I1235" s="71" t="s">
        <v>0</v>
      </c>
    </row>
    <row r="1236" s="62" customFormat="1" ht="36" hidden="1" customHeight="1" spans="1:9">
      <c r="A1236" s="67" t="s">
        <v>2655</v>
      </c>
      <c r="B1236" s="68" t="s">
        <v>0</v>
      </c>
      <c r="C1236" s="68" t="s">
        <v>0</v>
      </c>
      <c r="D1236" s="68" t="s">
        <v>580</v>
      </c>
      <c r="E1236" s="67" t="s">
        <v>581</v>
      </c>
      <c r="F1236" s="69">
        <v>0</v>
      </c>
      <c r="G1236" s="69">
        <v>0</v>
      </c>
      <c r="H1236" s="69">
        <f t="shared" si="19"/>
        <v>0</v>
      </c>
      <c r="I1236" s="71" t="s">
        <v>0</v>
      </c>
    </row>
    <row r="1237" ht="20" customHeight="1" spans="1:9">
      <c r="A1237" s="64" t="s">
        <v>2656</v>
      </c>
      <c r="B1237" s="65" t="s">
        <v>0</v>
      </c>
      <c r="C1237" s="65" t="s">
        <v>0</v>
      </c>
      <c r="D1237" s="65" t="s">
        <v>583</v>
      </c>
      <c r="E1237" s="64" t="s">
        <v>2657</v>
      </c>
      <c r="F1237" s="66">
        <v>0</v>
      </c>
      <c r="G1237" s="66">
        <v>47</v>
      </c>
      <c r="H1237" s="66">
        <f t="shared" si="19"/>
        <v>47</v>
      </c>
      <c r="I1237" s="70" t="s">
        <v>0</v>
      </c>
    </row>
    <row r="1238" s="62" customFormat="1" ht="36" hidden="1" customHeight="1" spans="1:9">
      <c r="A1238" s="67" t="s">
        <v>2658</v>
      </c>
      <c r="B1238" s="68" t="s">
        <v>2624</v>
      </c>
      <c r="C1238" s="68" t="s">
        <v>559</v>
      </c>
      <c r="D1238" s="68" t="s">
        <v>0</v>
      </c>
      <c r="E1238" s="67" t="s">
        <v>2659</v>
      </c>
      <c r="F1238" s="69">
        <f>SUM(F1239:F1244)</f>
        <v>0</v>
      </c>
      <c r="G1238" s="69">
        <f>SUM(G1239:G1244)</f>
        <v>0</v>
      </c>
      <c r="H1238" s="69">
        <f>SUM(H1239:H1244)</f>
        <v>0</v>
      </c>
      <c r="I1238" s="71" t="s">
        <v>0</v>
      </c>
    </row>
    <row r="1239" s="62" customFormat="1" ht="36" hidden="1" customHeight="1" spans="1:9">
      <c r="A1239" s="67" t="s">
        <v>2660</v>
      </c>
      <c r="B1239" s="68" t="s">
        <v>0</v>
      </c>
      <c r="C1239" s="68" t="s">
        <v>0</v>
      </c>
      <c r="D1239" s="68" t="s">
        <v>551</v>
      </c>
      <c r="E1239" s="67" t="s">
        <v>2661</v>
      </c>
      <c r="F1239" s="69">
        <v>0</v>
      </c>
      <c r="G1239" s="69">
        <v>0</v>
      </c>
      <c r="H1239" s="69">
        <f t="shared" si="19"/>
        <v>0</v>
      </c>
      <c r="I1239" s="71" t="s">
        <v>0</v>
      </c>
    </row>
    <row r="1240" s="62" customFormat="1" ht="36" hidden="1" customHeight="1" spans="1:9">
      <c r="A1240" s="67" t="s">
        <v>2662</v>
      </c>
      <c r="B1240" s="68" t="s">
        <v>0</v>
      </c>
      <c r="C1240" s="68" t="s">
        <v>0</v>
      </c>
      <c r="D1240" s="68" t="s">
        <v>559</v>
      </c>
      <c r="E1240" s="67" t="s">
        <v>2663</v>
      </c>
      <c r="F1240" s="69">
        <v>0</v>
      </c>
      <c r="G1240" s="69">
        <v>0</v>
      </c>
      <c r="H1240" s="69">
        <f t="shared" si="19"/>
        <v>0</v>
      </c>
      <c r="I1240" s="71" t="s">
        <v>0</v>
      </c>
    </row>
    <row r="1241" s="62" customFormat="1" ht="36" hidden="1" customHeight="1" spans="1:9">
      <c r="A1241" s="67" t="s">
        <v>2664</v>
      </c>
      <c r="B1241" s="68" t="s">
        <v>0</v>
      </c>
      <c r="C1241" s="68" t="s">
        <v>0</v>
      </c>
      <c r="D1241" s="68" t="s">
        <v>562</v>
      </c>
      <c r="E1241" s="67" t="s">
        <v>2665</v>
      </c>
      <c r="F1241" s="69">
        <v>0</v>
      </c>
      <c r="G1241" s="69">
        <v>0</v>
      </c>
      <c r="H1241" s="69">
        <f t="shared" si="19"/>
        <v>0</v>
      </c>
      <c r="I1241" s="71" t="s">
        <v>0</v>
      </c>
    </row>
    <row r="1242" s="62" customFormat="1" ht="36" hidden="1" customHeight="1" spans="1:9">
      <c r="A1242" s="67" t="s">
        <v>2666</v>
      </c>
      <c r="B1242" s="68" t="s">
        <v>0</v>
      </c>
      <c r="C1242" s="68" t="s">
        <v>0</v>
      </c>
      <c r="D1242" s="68" t="s">
        <v>565</v>
      </c>
      <c r="E1242" s="67" t="s">
        <v>2667</v>
      </c>
      <c r="F1242" s="69">
        <v>0</v>
      </c>
      <c r="G1242" s="69">
        <v>0</v>
      </c>
      <c r="H1242" s="69">
        <f t="shared" si="19"/>
        <v>0</v>
      </c>
      <c r="I1242" s="71" t="s">
        <v>0</v>
      </c>
    </row>
    <row r="1243" s="62" customFormat="1" ht="36" hidden="1" customHeight="1" spans="1:9">
      <c r="A1243" s="67" t="s">
        <v>2668</v>
      </c>
      <c r="B1243" s="68" t="s">
        <v>0</v>
      </c>
      <c r="C1243" s="68" t="s">
        <v>0</v>
      </c>
      <c r="D1243" s="68" t="s">
        <v>568</v>
      </c>
      <c r="E1243" s="67" t="s">
        <v>2669</v>
      </c>
      <c r="F1243" s="69">
        <v>0</v>
      </c>
      <c r="G1243" s="69">
        <v>0</v>
      </c>
      <c r="H1243" s="69">
        <f t="shared" si="19"/>
        <v>0</v>
      </c>
      <c r="I1243" s="71" t="s">
        <v>0</v>
      </c>
    </row>
    <row r="1244" s="62" customFormat="1" ht="36" hidden="1" customHeight="1" spans="1:9">
      <c r="A1244" s="67" t="s">
        <v>2670</v>
      </c>
      <c r="B1244" s="68" t="s">
        <v>0</v>
      </c>
      <c r="C1244" s="68" t="s">
        <v>0</v>
      </c>
      <c r="D1244" s="68" t="s">
        <v>583</v>
      </c>
      <c r="E1244" s="67" t="s">
        <v>2671</v>
      </c>
      <c r="F1244" s="69">
        <v>0</v>
      </c>
      <c r="G1244" s="69">
        <v>0</v>
      </c>
      <c r="H1244" s="69">
        <f t="shared" si="19"/>
        <v>0</v>
      </c>
      <c r="I1244" s="71" t="s">
        <v>0</v>
      </c>
    </row>
    <row r="1245" ht="20" customHeight="1" spans="1:9">
      <c r="A1245" s="64" t="s">
        <v>2672</v>
      </c>
      <c r="B1245" s="65" t="s">
        <v>2624</v>
      </c>
      <c r="C1245" s="65" t="s">
        <v>562</v>
      </c>
      <c r="D1245" s="65" t="s">
        <v>0</v>
      </c>
      <c r="E1245" s="64" t="s">
        <v>2673</v>
      </c>
      <c r="F1245" s="66">
        <f>SUM(F1246:F1250)</f>
        <v>207</v>
      </c>
      <c r="G1245" s="66">
        <f>SUM(G1246:G1250)</f>
        <v>0</v>
      </c>
      <c r="H1245" s="66">
        <f>SUM(H1246:H1250)</f>
        <v>207</v>
      </c>
      <c r="I1245" s="70" t="s">
        <v>0</v>
      </c>
    </row>
    <row r="1246" s="62" customFormat="1" ht="36" hidden="1" customHeight="1" spans="1:9">
      <c r="A1246" s="67" t="s">
        <v>2674</v>
      </c>
      <c r="B1246" s="68" t="s">
        <v>0</v>
      </c>
      <c r="C1246" s="68" t="s">
        <v>0</v>
      </c>
      <c r="D1246" s="68" t="s">
        <v>551</v>
      </c>
      <c r="E1246" s="67" t="s">
        <v>2675</v>
      </c>
      <c r="F1246" s="69">
        <v>0</v>
      </c>
      <c r="G1246" s="69">
        <v>0</v>
      </c>
      <c r="H1246" s="69">
        <f t="shared" si="19"/>
        <v>0</v>
      </c>
      <c r="I1246" s="71" t="s">
        <v>0</v>
      </c>
    </row>
    <row r="1247" s="62" customFormat="1" ht="36" hidden="1" customHeight="1" spans="1:9">
      <c r="A1247" s="67" t="s">
        <v>2676</v>
      </c>
      <c r="B1247" s="68" t="s">
        <v>0</v>
      </c>
      <c r="C1247" s="68" t="s">
        <v>0</v>
      </c>
      <c r="D1247" s="68" t="s">
        <v>556</v>
      </c>
      <c r="E1247" s="67" t="s">
        <v>2677</v>
      </c>
      <c r="F1247" s="69">
        <v>0</v>
      </c>
      <c r="G1247" s="69">
        <v>0</v>
      </c>
      <c r="H1247" s="69">
        <f t="shared" si="19"/>
        <v>0</v>
      </c>
      <c r="I1247" s="71" t="s">
        <v>0</v>
      </c>
    </row>
    <row r="1248" s="62" customFormat="1" ht="36" hidden="1" customHeight="1" spans="1:9">
      <c r="A1248" s="67" t="s">
        <v>2678</v>
      </c>
      <c r="B1248" s="68" t="s">
        <v>0</v>
      </c>
      <c r="C1248" s="68" t="s">
        <v>0</v>
      </c>
      <c r="D1248" s="68" t="s">
        <v>559</v>
      </c>
      <c r="E1248" s="67" t="s">
        <v>2679</v>
      </c>
      <c r="F1248" s="69">
        <v>0</v>
      </c>
      <c r="G1248" s="69">
        <v>0</v>
      </c>
      <c r="H1248" s="69">
        <f t="shared" si="19"/>
        <v>0</v>
      </c>
      <c r="I1248" s="71" t="s">
        <v>0</v>
      </c>
    </row>
    <row r="1249" s="62" customFormat="1" ht="36" hidden="1" customHeight="1" spans="1:9">
      <c r="A1249" s="67" t="s">
        <v>2680</v>
      </c>
      <c r="B1249" s="68" t="s">
        <v>0</v>
      </c>
      <c r="C1249" s="68" t="s">
        <v>0</v>
      </c>
      <c r="D1249" s="68" t="s">
        <v>562</v>
      </c>
      <c r="E1249" s="67" t="s">
        <v>2681</v>
      </c>
      <c r="F1249" s="69">
        <v>0</v>
      </c>
      <c r="G1249" s="69">
        <v>0</v>
      </c>
      <c r="H1249" s="69">
        <f t="shared" si="19"/>
        <v>0</v>
      </c>
      <c r="I1249" s="71" t="s">
        <v>0</v>
      </c>
    </row>
    <row r="1250" ht="20" customHeight="1" spans="1:9">
      <c r="A1250" s="64" t="s">
        <v>2682</v>
      </c>
      <c r="B1250" s="65" t="s">
        <v>0</v>
      </c>
      <c r="C1250" s="65" t="s">
        <v>0</v>
      </c>
      <c r="D1250" s="65" t="s">
        <v>583</v>
      </c>
      <c r="E1250" s="64" t="s">
        <v>2683</v>
      </c>
      <c r="F1250" s="66">
        <v>207</v>
      </c>
      <c r="G1250" s="66">
        <v>0</v>
      </c>
      <c r="H1250" s="66">
        <f t="shared" si="19"/>
        <v>207</v>
      </c>
      <c r="I1250" s="70" t="s">
        <v>0</v>
      </c>
    </row>
    <row r="1251" s="62" customFormat="1" ht="36" hidden="1" customHeight="1" spans="1:9">
      <c r="A1251" s="67" t="s">
        <v>2684</v>
      </c>
      <c r="B1251" s="68" t="s">
        <v>2624</v>
      </c>
      <c r="C1251" s="68" t="s">
        <v>565</v>
      </c>
      <c r="D1251" s="68" t="s">
        <v>0</v>
      </c>
      <c r="E1251" s="67" t="s">
        <v>2685</v>
      </c>
      <c r="F1251" s="69">
        <f>SUM(F1252:F1263)</f>
        <v>0</v>
      </c>
      <c r="G1251" s="69">
        <f>SUM(G1252:G1263)</f>
        <v>0</v>
      </c>
      <c r="H1251" s="69">
        <f>SUM(H1252:H1263)</f>
        <v>0</v>
      </c>
      <c r="I1251" s="71" t="s">
        <v>0</v>
      </c>
    </row>
    <row r="1252" s="62" customFormat="1" ht="36" hidden="1" customHeight="1" spans="1:9">
      <c r="A1252" s="67" t="s">
        <v>2686</v>
      </c>
      <c r="B1252" s="68" t="s">
        <v>0</v>
      </c>
      <c r="C1252" s="68" t="s">
        <v>0</v>
      </c>
      <c r="D1252" s="68" t="s">
        <v>551</v>
      </c>
      <c r="E1252" s="67" t="s">
        <v>2687</v>
      </c>
      <c r="F1252" s="69">
        <v>0</v>
      </c>
      <c r="G1252" s="69">
        <v>0</v>
      </c>
      <c r="H1252" s="69">
        <f t="shared" si="19"/>
        <v>0</v>
      </c>
      <c r="I1252" s="71" t="s">
        <v>0</v>
      </c>
    </row>
    <row r="1253" s="62" customFormat="1" ht="36" hidden="1" customHeight="1" spans="1:9">
      <c r="A1253" s="67" t="s">
        <v>2688</v>
      </c>
      <c r="B1253" s="68" t="s">
        <v>0</v>
      </c>
      <c r="C1253" s="68" t="s">
        <v>0</v>
      </c>
      <c r="D1253" s="68" t="s">
        <v>556</v>
      </c>
      <c r="E1253" s="67" t="s">
        <v>2689</v>
      </c>
      <c r="F1253" s="69">
        <v>0</v>
      </c>
      <c r="G1253" s="69">
        <v>0</v>
      </c>
      <c r="H1253" s="69">
        <f t="shared" si="19"/>
        <v>0</v>
      </c>
      <c r="I1253" s="71" t="s">
        <v>0</v>
      </c>
    </row>
    <row r="1254" s="62" customFormat="1" ht="36" hidden="1" customHeight="1" spans="1:9">
      <c r="A1254" s="67" t="s">
        <v>2690</v>
      </c>
      <c r="B1254" s="68" t="s">
        <v>0</v>
      </c>
      <c r="C1254" s="68" t="s">
        <v>0</v>
      </c>
      <c r="D1254" s="68" t="s">
        <v>559</v>
      </c>
      <c r="E1254" s="67" t="s">
        <v>2691</v>
      </c>
      <c r="F1254" s="69">
        <v>0</v>
      </c>
      <c r="G1254" s="69">
        <v>0</v>
      </c>
      <c r="H1254" s="69">
        <f t="shared" si="19"/>
        <v>0</v>
      </c>
      <c r="I1254" s="71" t="s">
        <v>0</v>
      </c>
    </row>
    <row r="1255" s="62" customFormat="1" ht="36" hidden="1" customHeight="1" spans="1:9">
      <c r="A1255" s="67" t="s">
        <v>2692</v>
      </c>
      <c r="B1255" s="68" t="s">
        <v>0</v>
      </c>
      <c r="C1255" s="68" t="s">
        <v>0</v>
      </c>
      <c r="D1255" s="68" t="s">
        <v>562</v>
      </c>
      <c r="E1255" s="67" t="s">
        <v>2693</v>
      </c>
      <c r="F1255" s="69">
        <v>0</v>
      </c>
      <c r="G1255" s="69">
        <v>0</v>
      </c>
      <c r="H1255" s="69">
        <f t="shared" si="19"/>
        <v>0</v>
      </c>
      <c r="I1255" s="71" t="s">
        <v>0</v>
      </c>
    </row>
    <row r="1256" s="62" customFormat="1" ht="36" hidden="1" customHeight="1" spans="1:9">
      <c r="A1256" s="67" t="s">
        <v>2694</v>
      </c>
      <c r="B1256" s="68" t="s">
        <v>0</v>
      </c>
      <c r="C1256" s="68" t="s">
        <v>0</v>
      </c>
      <c r="D1256" s="68" t="s">
        <v>565</v>
      </c>
      <c r="E1256" s="67" t="s">
        <v>2695</v>
      </c>
      <c r="F1256" s="69">
        <v>0</v>
      </c>
      <c r="G1256" s="69">
        <v>0</v>
      </c>
      <c r="H1256" s="69">
        <f t="shared" si="19"/>
        <v>0</v>
      </c>
      <c r="I1256" s="71" t="s">
        <v>0</v>
      </c>
    </row>
    <row r="1257" s="62" customFormat="1" ht="36" hidden="1" customHeight="1" spans="1:9">
      <c r="A1257" s="67" t="s">
        <v>2696</v>
      </c>
      <c r="B1257" s="68" t="s">
        <v>0</v>
      </c>
      <c r="C1257" s="68" t="s">
        <v>0</v>
      </c>
      <c r="D1257" s="68" t="s">
        <v>568</v>
      </c>
      <c r="E1257" s="67" t="s">
        <v>2697</v>
      </c>
      <c r="F1257" s="69">
        <v>0</v>
      </c>
      <c r="G1257" s="69">
        <v>0</v>
      </c>
      <c r="H1257" s="69">
        <f t="shared" si="19"/>
        <v>0</v>
      </c>
      <c r="I1257" s="71" t="s">
        <v>0</v>
      </c>
    </row>
    <row r="1258" s="62" customFormat="1" ht="36" hidden="1" customHeight="1" spans="1:9">
      <c r="A1258" s="67" t="s">
        <v>2698</v>
      </c>
      <c r="B1258" s="68" t="s">
        <v>0</v>
      </c>
      <c r="C1258" s="68" t="s">
        <v>0</v>
      </c>
      <c r="D1258" s="68" t="s">
        <v>571</v>
      </c>
      <c r="E1258" s="67" t="s">
        <v>2699</v>
      </c>
      <c r="F1258" s="69">
        <v>0</v>
      </c>
      <c r="G1258" s="69">
        <v>0</v>
      </c>
      <c r="H1258" s="69">
        <f t="shared" si="19"/>
        <v>0</v>
      </c>
      <c r="I1258" s="71" t="s">
        <v>0</v>
      </c>
    </row>
    <row r="1259" s="62" customFormat="1" ht="36" hidden="1" customHeight="1" spans="1:9">
      <c r="A1259" s="67" t="s">
        <v>2700</v>
      </c>
      <c r="B1259" s="68" t="s">
        <v>0</v>
      </c>
      <c r="C1259" s="68" t="s">
        <v>0</v>
      </c>
      <c r="D1259" s="68" t="s">
        <v>574</v>
      </c>
      <c r="E1259" s="67" t="s">
        <v>2701</v>
      </c>
      <c r="F1259" s="69">
        <v>0</v>
      </c>
      <c r="G1259" s="69">
        <v>0</v>
      </c>
      <c r="H1259" s="69">
        <f t="shared" si="19"/>
        <v>0</v>
      </c>
      <c r="I1259" s="71" t="s">
        <v>0</v>
      </c>
    </row>
    <row r="1260" s="62" customFormat="1" ht="36" hidden="1" customHeight="1" spans="1:9">
      <c r="A1260" s="67" t="s">
        <v>2702</v>
      </c>
      <c r="B1260" s="68" t="s">
        <v>0</v>
      </c>
      <c r="C1260" s="68" t="s">
        <v>0</v>
      </c>
      <c r="D1260" s="68" t="s">
        <v>577</v>
      </c>
      <c r="E1260" s="67" t="s">
        <v>2703</v>
      </c>
      <c r="F1260" s="69">
        <v>0</v>
      </c>
      <c r="G1260" s="69">
        <v>0</v>
      </c>
      <c r="H1260" s="69">
        <f t="shared" si="19"/>
        <v>0</v>
      </c>
      <c r="I1260" s="71" t="s">
        <v>0</v>
      </c>
    </row>
    <row r="1261" s="62" customFormat="1" ht="36" hidden="1" customHeight="1" spans="1:9">
      <c r="A1261" s="67" t="s">
        <v>2704</v>
      </c>
      <c r="B1261" s="68" t="s">
        <v>0</v>
      </c>
      <c r="C1261" s="68" t="s">
        <v>0</v>
      </c>
      <c r="D1261" s="68" t="s">
        <v>138</v>
      </c>
      <c r="E1261" s="67" t="s">
        <v>2705</v>
      </c>
      <c r="F1261" s="69">
        <v>0</v>
      </c>
      <c r="G1261" s="69">
        <v>0</v>
      </c>
      <c r="H1261" s="69">
        <f t="shared" si="19"/>
        <v>0</v>
      </c>
      <c r="I1261" s="71" t="s">
        <v>0</v>
      </c>
    </row>
    <row r="1262" s="62" customFormat="1" ht="36" hidden="1" customHeight="1" spans="1:9">
      <c r="A1262" s="67" t="s">
        <v>2706</v>
      </c>
      <c r="B1262" s="68" t="s">
        <v>0</v>
      </c>
      <c r="C1262" s="68" t="s">
        <v>0</v>
      </c>
      <c r="D1262" s="68" t="s">
        <v>708</v>
      </c>
      <c r="E1262" s="67" t="s">
        <v>2707</v>
      </c>
      <c r="F1262" s="69">
        <v>0</v>
      </c>
      <c r="G1262" s="69">
        <v>0</v>
      </c>
      <c r="H1262" s="69">
        <f t="shared" si="19"/>
        <v>0</v>
      </c>
      <c r="I1262" s="71" t="s">
        <v>0</v>
      </c>
    </row>
    <row r="1263" s="62" customFormat="1" ht="36" hidden="1" customHeight="1" spans="1:9">
      <c r="A1263" s="67" t="s">
        <v>2708</v>
      </c>
      <c r="B1263" s="68" t="s">
        <v>0</v>
      </c>
      <c r="C1263" s="68" t="s">
        <v>0</v>
      </c>
      <c r="D1263" s="68" t="s">
        <v>583</v>
      </c>
      <c r="E1263" s="67" t="s">
        <v>2709</v>
      </c>
      <c r="F1263" s="69">
        <v>0</v>
      </c>
      <c r="G1263" s="69">
        <v>0</v>
      </c>
      <c r="H1263" s="69">
        <f t="shared" si="19"/>
        <v>0</v>
      </c>
      <c r="I1263" s="71" t="s">
        <v>0</v>
      </c>
    </row>
    <row r="1264" ht="20" customHeight="1" spans="1:9">
      <c r="A1264" s="64" t="s">
        <v>2710</v>
      </c>
      <c r="B1264" s="65" t="s">
        <v>2710</v>
      </c>
      <c r="C1264" s="65" t="s">
        <v>0</v>
      </c>
      <c r="D1264" s="65" t="s">
        <v>0</v>
      </c>
      <c r="E1264" s="64" t="s">
        <v>2711</v>
      </c>
      <c r="F1264" s="66">
        <f>SUM(F1265,F1276,F1283,F1291,F1304,F1308,F1312)</f>
        <v>1160</v>
      </c>
      <c r="G1264" s="66">
        <f>SUM(G1265,G1276,G1283,G1291,G1304,G1308,G1312)</f>
        <v>4787</v>
      </c>
      <c r="H1264" s="66">
        <f>SUM(H1265,H1276,H1283,H1291,H1304,H1308,H1312)</f>
        <v>5947</v>
      </c>
      <c r="I1264" s="70" t="s">
        <v>0</v>
      </c>
    </row>
    <row r="1265" ht="20" customHeight="1" spans="1:9">
      <c r="A1265" s="64" t="s">
        <v>2712</v>
      </c>
      <c r="B1265" s="65" t="s">
        <v>2710</v>
      </c>
      <c r="C1265" s="65" t="s">
        <v>551</v>
      </c>
      <c r="D1265" s="65" t="s">
        <v>0</v>
      </c>
      <c r="E1265" s="64" t="s">
        <v>2713</v>
      </c>
      <c r="F1265" s="66">
        <f>SUM(F1266:F1275)</f>
        <v>467</v>
      </c>
      <c r="G1265" s="66">
        <f>SUM(G1266:G1275)</f>
        <v>-25</v>
      </c>
      <c r="H1265" s="66">
        <f>SUM(H1266:H1275)</f>
        <v>442</v>
      </c>
      <c r="I1265" s="70" t="s">
        <v>0</v>
      </c>
    </row>
    <row r="1266" ht="20" customHeight="1" spans="1:9">
      <c r="A1266" s="64" t="s">
        <v>2714</v>
      </c>
      <c r="B1266" s="65" t="s">
        <v>0</v>
      </c>
      <c r="C1266" s="65" t="s">
        <v>0</v>
      </c>
      <c r="D1266" s="65" t="s">
        <v>551</v>
      </c>
      <c r="E1266" s="64" t="s">
        <v>554</v>
      </c>
      <c r="F1266" s="66">
        <v>352</v>
      </c>
      <c r="G1266" s="66">
        <v>90</v>
      </c>
      <c r="H1266" s="66">
        <f t="shared" si="19"/>
        <v>442</v>
      </c>
      <c r="I1266" s="70" t="s">
        <v>0</v>
      </c>
    </row>
    <row r="1267" s="62" customFormat="1" ht="36" hidden="1" customHeight="1" spans="1:9">
      <c r="A1267" s="67" t="s">
        <v>2715</v>
      </c>
      <c r="B1267" s="68" t="s">
        <v>0</v>
      </c>
      <c r="C1267" s="68" t="s">
        <v>0</v>
      </c>
      <c r="D1267" s="68" t="s">
        <v>556</v>
      </c>
      <c r="E1267" s="67" t="s">
        <v>557</v>
      </c>
      <c r="F1267" s="69">
        <v>0</v>
      </c>
      <c r="G1267" s="69">
        <v>0</v>
      </c>
      <c r="H1267" s="69">
        <f t="shared" si="19"/>
        <v>0</v>
      </c>
      <c r="I1267" s="71" t="s">
        <v>0</v>
      </c>
    </row>
    <row r="1268" s="62" customFormat="1" ht="36" hidden="1" customHeight="1" spans="1:9">
      <c r="A1268" s="67" t="s">
        <v>2716</v>
      </c>
      <c r="B1268" s="68" t="s">
        <v>0</v>
      </c>
      <c r="C1268" s="68" t="s">
        <v>0</v>
      </c>
      <c r="D1268" s="68" t="s">
        <v>559</v>
      </c>
      <c r="E1268" s="67" t="s">
        <v>560</v>
      </c>
      <c r="F1268" s="69">
        <v>0</v>
      </c>
      <c r="G1268" s="69">
        <v>0</v>
      </c>
      <c r="H1268" s="69">
        <f t="shared" si="19"/>
        <v>0</v>
      </c>
      <c r="I1268" s="71" t="s">
        <v>0</v>
      </c>
    </row>
    <row r="1269" s="62" customFormat="1" ht="36" hidden="1" customHeight="1" spans="1:9">
      <c r="A1269" s="67" t="s">
        <v>2717</v>
      </c>
      <c r="B1269" s="68" t="s">
        <v>0</v>
      </c>
      <c r="C1269" s="68" t="s">
        <v>0</v>
      </c>
      <c r="D1269" s="68" t="s">
        <v>562</v>
      </c>
      <c r="E1269" s="67" t="s">
        <v>2718</v>
      </c>
      <c r="F1269" s="69">
        <v>0</v>
      </c>
      <c r="G1269" s="69">
        <v>0</v>
      </c>
      <c r="H1269" s="69">
        <f t="shared" si="19"/>
        <v>0</v>
      </c>
      <c r="I1269" s="71" t="s">
        <v>0</v>
      </c>
    </row>
    <row r="1270" s="62" customFormat="1" ht="36" hidden="1" customHeight="1" spans="1:9">
      <c r="A1270" s="67" t="s">
        <v>2719</v>
      </c>
      <c r="B1270" s="68" t="s">
        <v>0</v>
      </c>
      <c r="C1270" s="68" t="s">
        <v>0</v>
      </c>
      <c r="D1270" s="68" t="s">
        <v>565</v>
      </c>
      <c r="E1270" s="67" t="s">
        <v>2720</v>
      </c>
      <c r="F1270" s="69">
        <v>0</v>
      </c>
      <c r="G1270" s="69">
        <v>0</v>
      </c>
      <c r="H1270" s="69">
        <f t="shared" si="19"/>
        <v>0</v>
      </c>
      <c r="I1270" s="71" t="s">
        <v>0</v>
      </c>
    </row>
    <row r="1271" s="62" customFormat="1" ht="36" hidden="1" customHeight="1" spans="1:9">
      <c r="A1271" s="67" t="s">
        <v>2721</v>
      </c>
      <c r="B1271" s="68" t="s">
        <v>0</v>
      </c>
      <c r="C1271" s="68" t="s">
        <v>0</v>
      </c>
      <c r="D1271" s="68" t="s">
        <v>568</v>
      </c>
      <c r="E1271" s="67" t="s">
        <v>2722</v>
      </c>
      <c r="F1271" s="69">
        <v>0</v>
      </c>
      <c r="G1271" s="69">
        <v>0</v>
      </c>
      <c r="H1271" s="69">
        <f t="shared" si="19"/>
        <v>0</v>
      </c>
      <c r="I1271" s="71" t="s">
        <v>0</v>
      </c>
    </row>
    <row r="1272" s="62" customFormat="1" ht="36" hidden="1" customHeight="1" spans="1:9">
      <c r="A1272" s="67" t="s">
        <v>2723</v>
      </c>
      <c r="B1272" s="68" t="s">
        <v>0</v>
      </c>
      <c r="C1272" s="68" t="s">
        <v>0</v>
      </c>
      <c r="D1272" s="68" t="s">
        <v>574</v>
      </c>
      <c r="E1272" s="67" t="s">
        <v>2724</v>
      </c>
      <c r="F1272" s="69">
        <v>0</v>
      </c>
      <c r="G1272" s="69">
        <v>0</v>
      </c>
      <c r="H1272" s="69">
        <f t="shared" si="19"/>
        <v>0</v>
      </c>
      <c r="I1272" s="71" t="s">
        <v>0</v>
      </c>
    </row>
    <row r="1273" s="62" customFormat="1" ht="36" hidden="1" customHeight="1" spans="1:9">
      <c r="A1273" s="67" t="s">
        <v>2725</v>
      </c>
      <c r="B1273" s="68" t="s">
        <v>0</v>
      </c>
      <c r="C1273" s="68" t="s">
        <v>0</v>
      </c>
      <c r="D1273" s="68" t="s">
        <v>577</v>
      </c>
      <c r="E1273" s="67" t="s">
        <v>2726</v>
      </c>
      <c r="F1273" s="69">
        <v>0</v>
      </c>
      <c r="G1273" s="69">
        <v>0</v>
      </c>
      <c r="H1273" s="69">
        <f t="shared" si="19"/>
        <v>0</v>
      </c>
      <c r="I1273" s="71" t="s">
        <v>0</v>
      </c>
    </row>
    <row r="1274" s="62" customFormat="1" ht="36" hidden="1" customHeight="1" spans="1:9">
      <c r="A1274" s="67" t="s">
        <v>2727</v>
      </c>
      <c r="B1274" s="68" t="s">
        <v>0</v>
      </c>
      <c r="C1274" s="68" t="s">
        <v>0</v>
      </c>
      <c r="D1274" s="68" t="s">
        <v>580</v>
      </c>
      <c r="E1274" s="67" t="s">
        <v>581</v>
      </c>
      <c r="F1274" s="69">
        <v>0</v>
      </c>
      <c r="G1274" s="69">
        <v>0</v>
      </c>
      <c r="H1274" s="69">
        <f t="shared" si="19"/>
        <v>0</v>
      </c>
      <c r="I1274" s="71" t="s">
        <v>0</v>
      </c>
    </row>
    <row r="1275" s="44" customFormat="1" ht="20" customHeight="1" spans="1:9">
      <c r="A1275" s="75" t="s">
        <v>2728</v>
      </c>
      <c r="B1275" s="76" t="s">
        <v>0</v>
      </c>
      <c r="C1275" s="76" t="s">
        <v>0</v>
      </c>
      <c r="D1275" s="76" t="s">
        <v>583</v>
      </c>
      <c r="E1275" s="75" t="s">
        <v>2729</v>
      </c>
      <c r="F1275" s="27">
        <v>115</v>
      </c>
      <c r="G1275" s="27">
        <v>-115</v>
      </c>
      <c r="H1275" s="27">
        <f t="shared" si="19"/>
        <v>0</v>
      </c>
      <c r="I1275" s="77" t="s">
        <v>0</v>
      </c>
    </row>
    <row r="1276" ht="20" customHeight="1" spans="1:9">
      <c r="A1276" s="64" t="s">
        <v>2730</v>
      </c>
      <c r="B1276" s="65" t="s">
        <v>2710</v>
      </c>
      <c r="C1276" s="65" t="s">
        <v>556</v>
      </c>
      <c r="D1276" s="65" t="s">
        <v>0</v>
      </c>
      <c r="E1276" s="64" t="s">
        <v>2731</v>
      </c>
      <c r="F1276" s="66">
        <f>SUM(F1277:F1282)</f>
        <v>308</v>
      </c>
      <c r="G1276" s="66">
        <f>SUM(G1277:G1282)</f>
        <v>0</v>
      </c>
      <c r="H1276" s="66">
        <f>SUM(H1277:H1282)</f>
        <v>308</v>
      </c>
      <c r="I1276" s="70" t="s">
        <v>0</v>
      </c>
    </row>
    <row r="1277" ht="20" customHeight="1" spans="1:9">
      <c r="A1277" s="64" t="s">
        <v>2732</v>
      </c>
      <c r="B1277" s="65" t="s">
        <v>0</v>
      </c>
      <c r="C1277" s="65" t="s">
        <v>0</v>
      </c>
      <c r="D1277" s="65" t="s">
        <v>551</v>
      </c>
      <c r="E1277" s="64" t="s">
        <v>554</v>
      </c>
      <c r="F1277" s="66">
        <v>308</v>
      </c>
      <c r="G1277" s="66">
        <v>0</v>
      </c>
      <c r="H1277" s="66">
        <f t="shared" si="19"/>
        <v>308</v>
      </c>
      <c r="I1277" s="70" t="s">
        <v>0</v>
      </c>
    </row>
    <row r="1278" s="62" customFormat="1" ht="36" hidden="1" customHeight="1" spans="1:9">
      <c r="A1278" s="67" t="s">
        <v>2733</v>
      </c>
      <c r="B1278" s="68" t="s">
        <v>0</v>
      </c>
      <c r="C1278" s="68" t="s">
        <v>0</v>
      </c>
      <c r="D1278" s="68" t="s">
        <v>556</v>
      </c>
      <c r="E1278" s="67" t="s">
        <v>557</v>
      </c>
      <c r="F1278" s="69">
        <v>0</v>
      </c>
      <c r="G1278" s="69">
        <v>0</v>
      </c>
      <c r="H1278" s="69">
        <f t="shared" si="19"/>
        <v>0</v>
      </c>
      <c r="I1278" s="71" t="s">
        <v>0</v>
      </c>
    </row>
    <row r="1279" s="62" customFormat="1" ht="36" hidden="1" customHeight="1" spans="1:9">
      <c r="A1279" s="67" t="s">
        <v>2734</v>
      </c>
      <c r="B1279" s="68" t="s">
        <v>0</v>
      </c>
      <c r="C1279" s="68" t="s">
        <v>0</v>
      </c>
      <c r="D1279" s="68" t="s">
        <v>559</v>
      </c>
      <c r="E1279" s="67" t="s">
        <v>560</v>
      </c>
      <c r="F1279" s="69">
        <v>0</v>
      </c>
      <c r="G1279" s="69">
        <v>0</v>
      </c>
      <c r="H1279" s="69">
        <f t="shared" si="19"/>
        <v>0</v>
      </c>
      <c r="I1279" s="71" t="s">
        <v>0</v>
      </c>
    </row>
    <row r="1280" s="62" customFormat="1" ht="36" hidden="1" customHeight="1" spans="1:9">
      <c r="A1280" s="67" t="s">
        <v>2735</v>
      </c>
      <c r="B1280" s="68" t="s">
        <v>0</v>
      </c>
      <c r="C1280" s="68" t="s">
        <v>0</v>
      </c>
      <c r="D1280" s="68" t="s">
        <v>562</v>
      </c>
      <c r="E1280" s="67" t="s">
        <v>2736</v>
      </c>
      <c r="F1280" s="69">
        <v>0</v>
      </c>
      <c r="G1280" s="69">
        <v>0</v>
      </c>
      <c r="H1280" s="69">
        <f t="shared" si="19"/>
        <v>0</v>
      </c>
      <c r="I1280" s="71" t="s">
        <v>0</v>
      </c>
    </row>
    <row r="1281" s="62" customFormat="1" ht="36" hidden="1" customHeight="1" spans="1:9">
      <c r="A1281" s="67" t="s">
        <v>2737</v>
      </c>
      <c r="B1281" s="68" t="s">
        <v>0</v>
      </c>
      <c r="C1281" s="68" t="s">
        <v>0</v>
      </c>
      <c r="D1281" s="68" t="s">
        <v>580</v>
      </c>
      <c r="E1281" s="67" t="s">
        <v>581</v>
      </c>
      <c r="F1281" s="69">
        <v>0</v>
      </c>
      <c r="G1281" s="69">
        <v>0</v>
      </c>
      <c r="H1281" s="69">
        <f t="shared" si="19"/>
        <v>0</v>
      </c>
      <c r="I1281" s="71" t="s">
        <v>0</v>
      </c>
    </row>
    <row r="1282" s="62" customFormat="1" ht="36" hidden="1" customHeight="1" spans="1:9">
      <c r="A1282" s="67" t="s">
        <v>2738</v>
      </c>
      <c r="B1282" s="68" t="s">
        <v>0</v>
      </c>
      <c r="C1282" s="68" t="s">
        <v>0</v>
      </c>
      <c r="D1282" s="68" t="s">
        <v>583</v>
      </c>
      <c r="E1282" s="67" t="s">
        <v>2739</v>
      </c>
      <c r="F1282" s="69">
        <v>0</v>
      </c>
      <c r="G1282" s="69">
        <v>0</v>
      </c>
      <c r="H1282" s="69">
        <f t="shared" si="19"/>
        <v>0</v>
      </c>
      <c r="I1282" s="71" t="s">
        <v>0</v>
      </c>
    </row>
    <row r="1283" s="62" customFormat="1" ht="36" hidden="1" customHeight="1" spans="1:9">
      <c r="A1283" s="67" t="s">
        <v>2740</v>
      </c>
      <c r="B1283" s="68" t="s">
        <v>2710</v>
      </c>
      <c r="C1283" s="68" t="s">
        <v>562</v>
      </c>
      <c r="D1283" s="68" t="s">
        <v>0</v>
      </c>
      <c r="E1283" s="67" t="s">
        <v>2741</v>
      </c>
      <c r="F1283" s="85">
        <f>SUM(F1284:F1290)</f>
        <v>0</v>
      </c>
      <c r="G1283" s="85">
        <f>SUM(G1284:G1290)</f>
        <v>0</v>
      </c>
      <c r="H1283" s="85">
        <f>SUM(H1284:H1290)</f>
        <v>0</v>
      </c>
      <c r="I1283" s="67" t="s">
        <v>0</v>
      </c>
    </row>
    <row r="1284" s="62" customFormat="1" ht="36" hidden="1" customHeight="1" spans="1:9">
      <c r="A1284" s="67" t="s">
        <v>2742</v>
      </c>
      <c r="B1284" s="68" t="s">
        <v>0</v>
      </c>
      <c r="C1284" s="68" t="s">
        <v>0</v>
      </c>
      <c r="D1284" s="68" t="s">
        <v>551</v>
      </c>
      <c r="E1284" s="67" t="s">
        <v>554</v>
      </c>
      <c r="F1284" s="69">
        <v>0</v>
      </c>
      <c r="G1284" s="69">
        <v>0</v>
      </c>
      <c r="H1284" s="69">
        <f t="shared" si="19"/>
        <v>0</v>
      </c>
      <c r="I1284" s="71" t="s">
        <v>0</v>
      </c>
    </row>
    <row r="1285" s="62" customFormat="1" ht="38" hidden="1" customHeight="1" spans="1:9">
      <c r="A1285" s="67" t="s">
        <v>2743</v>
      </c>
      <c r="B1285" s="68" t="s">
        <v>0</v>
      </c>
      <c r="C1285" s="68" t="s">
        <v>0</v>
      </c>
      <c r="D1285" s="68" t="s">
        <v>556</v>
      </c>
      <c r="E1285" s="67" t="s">
        <v>557</v>
      </c>
      <c r="F1285" s="69">
        <v>0</v>
      </c>
      <c r="G1285" s="69">
        <v>0</v>
      </c>
      <c r="H1285" s="69">
        <f t="shared" si="19"/>
        <v>0</v>
      </c>
      <c r="I1285" s="71" t="s">
        <v>0</v>
      </c>
    </row>
    <row r="1286" s="62" customFormat="1" ht="36" hidden="1" customHeight="1" spans="1:9">
      <c r="A1286" s="67" t="s">
        <v>2744</v>
      </c>
      <c r="B1286" s="68" t="s">
        <v>0</v>
      </c>
      <c r="C1286" s="68" t="s">
        <v>0</v>
      </c>
      <c r="D1286" s="68" t="s">
        <v>559</v>
      </c>
      <c r="E1286" s="67" t="s">
        <v>560</v>
      </c>
      <c r="F1286" s="69">
        <v>0</v>
      </c>
      <c r="G1286" s="69">
        <v>0</v>
      </c>
      <c r="H1286" s="69">
        <f t="shared" si="19"/>
        <v>0</v>
      </c>
      <c r="I1286" s="71" t="s">
        <v>0</v>
      </c>
    </row>
    <row r="1287" s="62" customFormat="1" ht="36" hidden="1" customHeight="1" spans="1:9">
      <c r="A1287" s="67" t="s">
        <v>2745</v>
      </c>
      <c r="B1287" s="68" t="s">
        <v>0</v>
      </c>
      <c r="C1287" s="68" t="s">
        <v>0</v>
      </c>
      <c r="D1287" s="68" t="s">
        <v>562</v>
      </c>
      <c r="E1287" s="67" t="s">
        <v>2746</v>
      </c>
      <c r="F1287" s="69">
        <v>0</v>
      </c>
      <c r="G1287" s="69">
        <v>0</v>
      </c>
      <c r="H1287" s="69">
        <f t="shared" si="19"/>
        <v>0</v>
      </c>
      <c r="I1287" s="71" t="s">
        <v>0</v>
      </c>
    </row>
    <row r="1288" s="62" customFormat="1" ht="36" hidden="1" customHeight="1" spans="1:9">
      <c r="A1288" s="67" t="s">
        <v>2747</v>
      </c>
      <c r="B1288" s="68" t="s">
        <v>0</v>
      </c>
      <c r="C1288" s="68" t="s">
        <v>0</v>
      </c>
      <c r="D1288" s="68" t="s">
        <v>565</v>
      </c>
      <c r="E1288" s="67" t="s">
        <v>2748</v>
      </c>
      <c r="F1288" s="69">
        <v>0</v>
      </c>
      <c r="G1288" s="69">
        <v>0</v>
      </c>
      <c r="H1288" s="69">
        <f t="shared" si="19"/>
        <v>0</v>
      </c>
      <c r="I1288" s="71" t="s">
        <v>0</v>
      </c>
    </row>
    <row r="1289" s="62" customFormat="1" ht="36" hidden="1" customHeight="1" spans="1:9">
      <c r="A1289" s="67" t="s">
        <v>2749</v>
      </c>
      <c r="B1289" s="68" t="s">
        <v>0</v>
      </c>
      <c r="C1289" s="68" t="s">
        <v>0</v>
      </c>
      <c r="D1289" s="68" t="s">
        <v>580</v>
      </c>
      <c r="E1289" s="67" t="s">
        <v>581</v>
      </c>
      <c r="F1289" s="69">
        <v>0</v>
      </c>
      <c r="G1289" s="69">
        <v>0</v>
      </c>
      <c r="H1289" s="69">
        <f t="shared" si="19"/>
        <v>0</v>
      </c>
      <c r="I1289" s="71" t="s">
        <v>0</v>
      </c>
    </row>
    <row r="1290" s="62" customFormat="1" ht="36" hidden="1" customHeight="1" spans="1:9">
      <c r="A1290" s="67" t="s">
        <v>2750</v>
      </c>
      <c r="B1290" s="68" t="s">
        <v>0</v>
      </c>
      <c r="C1290" s="68" t="s">
        <v>0</v>
      </c>
      <c r="D1290" s="68" t="s">
        <v>583</v>
      </c>
      <c r="E1290" s="67" t="s">
        <v>2751</v>
      </c>
      <c r="F1290" s="69">
        <v>0</v>
      </c>
      <c r="G1290" s="69">
        <v>0</v>
      </c>
      <c r="H1290" s="69">
        <f t="shared" si="19"/>
        <v>0</v>
      </c>
      <c r="I1290" s="71" t="s">
        <v>0</v>
      </c>
    </row>
    <row r="1291" s="62" customFormat="1" ht="36" hidden="1" customHeight="1" spans="1:9">
      <c r="A1291" s="67" t="s">
        <v>2752</v>
      </c>
      <c r="B1291" s="68" t="s">
        <v>2710</v>
      </c>
      <c r="C1291" s="68" t="s">
        <v>565</v>
      </c>
      <c r="D1291" s="68" t="s">
        <v>0</v>
      </c>
      <c r="E1291" s="67" t="s">
        <v>2753</v>
      </c>
      <c r="F1291" s="69">
        <f>SUM(F1292:F1303)</f>
        <v>0</v>
      </c>
      <c r="G1291" s="69">
        <f>SUM(G1292:G1303)</f>
        <v>0</v>
      </c>
      <c r="H1291" s="69">
        <f>SUM(H1292:H1303)</f>
        <v>0</v>
      </c>
      <c r="I1291" s="71" t="s">
        <v>0</v>
      </c>
    </row>
    <row r="1292" s="62" customFormat="1" ht="36" hidden="1" customHeight="1" spans="1:9">
      <c r="A1292" s="67" t="s">
        <v>2754</v>
      </c>
      <c r="B1292" s="68" t="s">
        <v>0</v>
      </c>
      <c r="C1292" s="68" t="s">
        <v>0</v>
      </c>
      <c r="D1292" s="68" t="s">
        <v>551</v>
      </c>
      <c r="E1292" s="67" t="s">
        <v>554</v>
      </c>
      <c r="F1292" s="69">
        <v>0</v>
      </c>
      <c r="G1292" s="69">
        <v>0</v>
      </c>
      <c r="H1292" s="69">
        <f t="shared" ref="H1291:H1354" si="20">SUM(F1292:G1292)</f>
        <v>0</v>
      </c>
      <c r="I1292" s="71" t="s">
        <v>0</v>
      </c>
    </row>
    <row r="1293" s="62" customFormat="1" ht="36" hidden="1" customHeight="1" spans="1:9">
      <c r="A1293" s="67" t="s">
        <v>2755</v>
      </c>
      <c r="B1293" s="68" t="s">
        <v>0</v>
      </c>
      <c r="C1293" s="68" t="s">
        <v>0</v>
      </c>
      <c r="D1293" s="68" t="s">
        <v>556</v>
      </c>
      <c r="E1293" s="67" t="s">
        <v>557</v>
      </c>
      <c r="F1293" s="69">
        <v>0</v>
      </c>
      <c r="G1293" s="69">
        <v>0</v>
      </c>
      <c r="H1293" s="69">
        <f t="shared" si="20"/>
        <v>0</v>
      </c>
      <c r="I1293" s="71" t="s">
        <v>0</v>
      </c>
    </row>
    <row r="1294" s="62" customFormat="1" ht="36" hidden="1" customHeight="1" spans="1:9">
      <c r="A1294" s="67" t="s">
        <v>2756</v>
      </c>
      <c r="B1294" s="68" t="s">
        <v>0</v>
      </c>
      <c r="C1294" s="68" t="s">
        <v>0</v>
      </c>
      <c r="D1294" s="68" t="s">
        <v>559</v>
      </c>
      <c r="E1294" s="67" t="s">
        <v>560</v>
      </c>
      <c r="F1294" s="69">
        <v>0</v>
      </c>
      <c r="G1294" s="69">
        <v>0</v>
      </c>
      <c r="H1294" s="69">
        <f t="shared" si="20"/>
        <v>0</v>
      </c>
      <c r="I1294" s="71" t="s">
        <v>0</v>
      </c>
    </row>
    <row r="1295" s="62" customFormat="1" ht="36" hidden="1" customHeight="1" spans="1:9">
      <c r="A1295" s="67" t="s">
        <v>2757</v>
      </c>
      <c r="B1295" s="68" t="s">
        <v>0</v>
      </c>
      <c r="C1295" s="68" t="s">
        <v>0</v>
      </c>
      <c r="D1295" s="68" t="s">
        <v>562</v>
      </c>
      <c r="E1295" s="67" t="s">
        <v>2758</v>
      </c>
      <c r="F1295" s="69">
        <v>0</v>
      </c>
      <c r="G1295" s="69">
        <v>0</v>
      </c>
      <c r="H1295" s="69">
        <f t="shared" si="20"/>
        <v>0</v>
      </c>
      <c r="I1295" s="71" t="s">
        <v>0</v>
      </c>
    </row>
    <row r="1296" s="62" customFormat="1" ht="36" hidden="1" customHeight="1" spans="1:9">
      <c r="A1296" s="67" t="s">
        <v>2759</v>
      </c>
      <c r="B1296" s="68" t="s">
        <v>0</v>
      </c>
      <c r="C1296" s="68" t="s">
        <v>0</v>
      </c>
      <c r="D1296" s="68" t="s">
        <v>565</v>
      </c>
      <c r="E1296" s="67" t="s">
        <v>2760</v>
      </c>
      <c r="F1296" s="69">
        <v>0</v>
      </c>
      <c r="G1296" s="69">
        <v>0</v>
      </c>
      <c r="H1296" s="69">
        <f t="shared" si="20"/>
        <v>0</v>
      </c>
      <c r="I1296" s="71" t="s">
        <v>0</v>
      </c>
    </row>
    <row r="1297" s="62" customFormat="1" ht="36" hidden="1" customHeight="1" spans="1:9">
      <c r="A1297" s="67" t="s">
        <v>2761</v>
      </c>
      <c r="B1297" s="68" t="s">
        <v>0</v>
      </c>
      <c r="C1297" s="68" t="s">
        <v>0</v>
      </c>
      <c r="D1297" s="68" t="s">
        <v>568</v>
      </c>
      <c r="E1297" s="67" t="s">
        <v>2762</v>
      </c>
      <c r="F1297" s="69">
        <v>0</v>
      </c>
      <c r="G1297" s="69">
        <v>0</v>
      </c>
      <c r="H1297" s="69">
        <f t="shared" si="20"/>
        <v>0</v>
      </c>
      <c r="I1297" s="71" t="s">
        <v>0</v>
      </c>
    </row>
    <row r="1298" s="62" customFormat="1" ht="36" hidden="1" customHeight="1" spans="1:9">
      <c r="A1298" s="67" t="s">
        <v>2763</v>
      </c>
      <c r="B1298" s="68" t="s">
        <v>0</v>
      </c>
      <c r="C1298" s="68" t="s">
        <v>0</v>
      </c>
      <c r="D1298" s="68" t="s">
        <v>571</v>
      </c>
      <c r="E1298" s="67" t="s">
        <v>2764</v>
      </c>
      <c r="F1298" s="69">
        <v>0</v>
      </c>
      <c r="G1298" s="69">
        <v>0</v>
      </c>
      <c r="H1298" s="69">
        <f t="shared" si="20"/>
        <v>0</v>
      </c>
      <c r="I1298" s="71" t="s">
        <v>0</v>
      </c>
    </row>
    <row r="1299" s="62" customFormat="1" ht="36" hidden="1" customHeight="1" spans="1:9">
      <c r="A1299" s="67" t="s">
        <v>2765</v>
      </c>
      <c r="B1299" s="68" t="s">
        <v>0</v>
      </c>
      <c r="C1299" s="68" t="s">
        <v>0</v>
      </c>
      <c r="D1299" s="68" t="s">
        <v>574</v>
      </c>
      <c r="E1299" s="67" t="s">
        <v>2766</v>
      </c>
      <c r="F1299" s="69">
        <v>0</v>
      </c>
      <c r="G1299" s="69">
        <v>0</v>
      </c>
      <c r="H1299" s="69">
        <f t="shared" si="20"/>
        <v>0</v>
      </c>
      <c r="I1299" s="71" t="s">
        <v>0</v>
      </c>
    </row>
    <row r="1300" s="62" customFormat="1" ht="36" hidden="1" customHeight="1" spans="1:9">
      <c r="A1300" s="67" t="s">
        <v>2767</v>
      </c>
      <c r="B1300" s="68" t="s">
        <v>0</v>
      </c>
      <c r="C1300" s="68" t="s">
        <v>0</v>
      </c>
      <c r="D1300" s="68" t="s">
        <v>577</v>
      </c>
      <c r="E1300" s="67" t="s">
        <v>2768</v>
      </c>
      <c r="F1300" s="69">
        <v>0</v>
      </c>
      <c r="G1300" s="69">
        <v>0</v>
      </c>
      <c r="H1300" s="69">
        <f t="shared" si="20"/>
        <v>0</v>
      </c>
      <c r="I1300" s="71" t="s">
        <v>0</v>
      </c>
    </row>
    <row r="1301" s="62" customFormat="1" ht="36" hidden="1" customHeight="1" spans="1:9">
      <c r="A1301" s="67" t="s">
        <v>2769</v>
      </c>
      <c r="B1301" s="68" t="s">
        <v>0</v>
      </c>
      <c r="C1301" s="68" t="s">
        <v>0</v>
      </c>
      <c r="D1301" s="68" t="s">
        <v>138</v>
      </c>
      <c r="E1301" s="67" t="s">
        <v>2770</v>
      </c>
      <c r="F1301" s="69">
        <v>0</v>
      </c>
      <c r="G1301" s="69">
        <v>0</v>
      </c>
      <c r="H1301" s="69">
        <f t="shared" si="20"/>
        <v>0</v>
      </c>
      <c r="I1301" s="71" t="s">
        <v>0</v>
      </c>
    </row>
    <row r="1302" s="62" customFormat="1" ht="36" hidden="1" customHeight="1" spans="1:9">
      <c r="A1302" s="67" t="s">
        <v>2771</v>
      </c>
      <c r="B1302" s="68" t="s">
        <v>0</v>
      </c>
      <c r="C1302" s="68" t="s">
        <v>0</v>
      </c>
      <c r="D1302" s="68" t="s">
        <v>580</v>
      </c>
      <c r="E1302" s="67" t="s">
        <v>2772</v>
      </c>
      <c r="F1302" s="69">
        <v>0</v>
      </c>
      <c r="G1302" s="69">
        <v>0</v>
      </c>
      <c r="H1302" s="69">
        <f t="shared" si="20"/>
        <v>0</v>
      </c>
      <c r="I1302" s="71" t="s">
        <v>0</v>
      </c>
    </row>
    <row r="1303" s="62" customFormat="1" ht="36" hidden="1" customHeight="1" spans="1:9">
      <c r="A1303" s="67" t="s">
        <v>2773</v>
      </c>
      <c r="B1303" s="68" t="s">
        <v>0</v>
      </c>
      <c r="C1303" s="68" t="s">
        <v>0</v>
      </c>
      <c r="D1303" s="68" t="s">
        <v>583</v>
      </c>
      <c r="E1303" s="67" t="s">
        <v>2774</v>
      </c>
      <c r="F1303" s="69">
        <v>0</v>
      </c>
      <c r="G1303" s="69">
        <v>0</v>
      </c>
      <c r="H1303" s="69">
        <f t="shared" si="20"/>
        <v>0</v>
      </c>
      <c r="I1303" s="71" t="s">
        <v>0</v>
      </c>
    </row>
    <row r="1304" ht="20" customHeight="1" spans="1:9">
      <c r="A1304" s="64" t="s">
        <v>2775</v>
      </c>
      <c r="B1304" s="65" t="s">
        <v>2710</v>
      </c>
      <c r="C1304" s="65" t="s">
        <v>568</v>
      </c>
      <c r="D1304" s="65" t="s">
        <v>0</v>
      </c>
      <c r="E1304" s="64" t="s">
        <v>2776</v>
      </c>
      <c r="F1304" s="66">
        <f>SUM(F1305:F1307)</f>
        <v>85</v>
      </c>
      <c r="G1304" s="66">
        <f>SUM(G1305:G1307)</f>
        <v>4809</v>
      </c>
      <c r="H1304" s="66">
        <f>SUM(H1305:H1307)</f>
        <v>4894</v>
      </c>
      <c r="I1304" s="70" t="s">
        <v>0</v>
      </c>
    </row>
    <row r="1305" ht="20" customHeight="1" spans="1:9">
      <c r="A1305" s="64" t="s">
        <v>2777</v>
      </c>
      <c r="B1305" s="65" t="s">
        <v>0</v>
      </c>
      <c r="C1305" s="65" t="s">
        <v>0</v>
      </c>
      <c r="D1305" s="65" t="s">
        <v>551</v>
      </c>
      <c r="E1305" s="64" t="s">
        <v>2778</v>
      </c>
      <c r="F1305" s="66">
        <v>85</v>
      </c>
      <c r="G1305" s="66">
        <v>4809</v>
      </c>
      <c r="H1305" s="66">
        <f t="shared" si="20"/>
        <v>4894</v>
      </c>
      <c r="I1305" s="70" t="s">
        <v>0</v>
      </c>
    </row>
    <row r="1306" s="62" customFormat="1" ht="36" hidden="1" customHeight="1" spans="1:9">
      <c r="A1306" s="67" t="s">
        <v>2779</v>
      </c>
      <c r="B1306" s="68" t="s">
        <v>0</v>
      </c>
      <c r="C1306" s="68" t="s">
        <v>0</v>
      </c>
      <c r="D1306" s="68" t="s">
        <v>556</v>
      </c>
      <c r="E1306" s="67" t="s">
        <v>2780</v>
      </c>
      <c r="F1306" s="69">
        <v>0</v>
      </c>
      <c r="G1306" s="69">
        <v>0</v>
      </c>
      <c r="H1306" s="69">
        <f t="shared" si="20"/>
        <v>0</v>
      </c>
      <c r="I1306" s="71" t="s">
        <v>0</v>
      </c>
    </row>
    <row r="1307" s="62" customFormat="1" ht="36" hidden="1" customHeight="1" spans="1:9">
      <c r="A1307" s="67" t="s">
        <v>2781</v>
      </c>
      <c r="B1307" s="68" t="s">
        <v>0</v>
      </c>
      <c r="C1307" s="68" t="s">
        <v>0</v>
      </c>
      <c r="D1307" s="68" t="s">
        <v>583</v>
      </c>
      <c r="E1307" s="67" t="s">
        <v>2782</v>
      </c>
      <c r="F1307" s="69">
        <v>0</v>
      </c>
      <c r="G1307" s="69">
        <v>0</v>
      </c>
      <c r="H1307" s="69">
        <f t="shared" si="20"/>
        <v>0</v>
      </c>
      <c r="I1307" s="71" t="s">
        <v>0</v>
      </c>
    </row>
    <row r="1308" ht="20" customHeight="1" spans="1:9">
      <c r="A1308" s="64" t="s">
        <v>2783</v>
      </c>
      <c r="B1308" s="65" t="s">
        <v>2710</v>
      </c>
      <c r="C1308" s="65" t="s">
        <v>571</v>
      </c>
      <c r="D1308" s="65" t="s">
        <v>0</v>
      </c>
      <c r="E1308" s="64" t="s">
        <v>2784</v>
      </c>
      <c r="F1308" s="66">
        <f>SUM(F1309:F1311)</f>
        <v>300</v>
      </c>
      <c r="G1308" s="66">
        <f>SUM(G1309:G1311)</f>
        <v>3</v>
      </c>
      <c r="H1308" s="66">
        <f>SUM(H1309:H1311)</f>
        <v>303</v>
      </c>
      <c r="I1308" s="70" t="s">
        <v>0</v>
      </c>
    </row>
    <row r="1309" ht="20" customHeight="1" spans="1:9">
      <c r="A1309" s="64" t="s">
        <v>2785</v>
      </c>
      <c r="B1309" s="65" t="s">
        <v>0</v>
      </c>
      <c r="C1309" s="65" t="s">
        <v>0</v>
      </c>
      <c r="D1309" s="65" t="s">
        <v>559</v>
      </c>
      <c r="E1309" s="64" t="s">
        <v>2786</v>
      </c>
      <c r="F1309" s="66">
        <v>235</v>
      </c>
      <c r="G1309" s="66">
        <v>0</v>
      </c>
      <c r="H1309" s="66">
        <f t="shared" si="20"/>
        <v>235</v>
      </c>
      <c r="I1309" s="70" t="s">
        <v>0</v>
      </c>
    </row>
    <row r="1310" s="62" customFormat="1" ht="36" hidden="1" customHeight="1" spans="1:9">
      <c r="A1310" s="67" t="s">
        <v>2787</v>
      </c>
      <c r="B1310" s="68" t="s">
        <v>0</v>
      </c>
      <c r="C1310" s="68" t="s">
        <v>0</v>
      </c>
      <c r="D1310" s="68" t="s">
        <v>562</v>
      </c>
      <c r="E1310" s="67" t="s">
        <v>2788</v>
      </c>
      <c r="F1310" s="69">
        <v>0</v>
      </c>
      <c r="G1310" s="69">
        <v>0</v>
      </c>
      <c r="H1310" s="69">
        <f t="shared" si="20"/>
        <v>0</v>
      </c>
      <c r="I1310" s="71" t="s">
        <v>0</v>
      </c>
    </row>
    <row r="1311" ht="20" customHeight="1" spans="1:9">
      <c r="A1311" s="64" t="s">
        <v>2789</v>
      </c>
      <c r="B1311" s="65" t="s">
        <v>0</v>
      </c>
      <c r="C1311" s="65" t="s">
        <v>0</v>
      </c>
      <c r="D1311" s="65" t="s">
        <v>583</v>
      </c>
      <c r="E1311" s="64" t="s">
        <v>2790</v>
      </c>
      <c r="F1311" s="66">
        <v>65</v>
      </c>
      <c r="G1311" s="66">
        <v>3</v>
      </c>
      <c r="H1311" s="66">
        <f t="shared" si="20"/>
        <v>68</v>
      </c>
      <c r="I1311" s="70" t="s">
        <v>0</v>
      </c>
    </row>
    <row r="1312" s="62" customFormat="1" ht="36" hidden="1" customHeight="1" spans="1:9">
      <c r="A1312" s="67" t="s">
        <v>2791</v>
      </c>
      <c r="B1312" s="68" t="s">
        <v>2710</v>
      </c>
      <c r="C1312" s="68" t="s">
        <v>583</v>
      </c>
      <c r="D1312" s="68" t="s">
        <v>0</v>
      </c>
      <c r="E1312" s="67" t="s">
        <v>2792</v>
      </c>
      <c r="F1312" s="69">
        <f>SUM(F1313)</f>
        <v>0</v>
      </c>
      <c r="G1312" s="69">
        <f>SUM(G1313)</f>
        <v>0</v>
      </c>
      <c r="H1312" s="69">
        <f>SUM(H1313)</f>
        <v>0</v>
      </c>
      <c r="I1312" s="71" t="s">
        <v>0</v>
      </c>
    </row>
    <row r="1313" s="62" customFormat="1" ht="36" hidden="1" customHeight="1" spans="1:9">
      <c r="A1313" s="67" t="s">
        <v>2793</v>
      </c>
      <c r="B1313" s="68" t="s">
        <v>0</v>
      </c>
      <c r="C1313" s="68" t="s">
        <v>0</v>
      </c>
      <c r="D1313" s="68" t="s">
        <v>583</v>
      </c>
      <c r="E1313" s="67" t="s">
        <v>2792</v>
      </c>
      <c r="F1313" s="69">
        <v>0</v>
      </c>
      <c r="G1313" s="69">
        <v>0</v>
      </c>
      <c r="H1313" s="69">
        <f t="shared" si="20"/>
        <v>0</v>
      </c>
      <c r="I1313" s="71" t="s">
        <v>0</v>
      </c>
    </row>
    <row r="1314" ht="20" customHeight="1" spans="1:9">
      <c r="A1314" s="64" t="s">
        <v>2794</v>
      </c>
      <c r="B1314" s="65" t="s">
        <v>2794</v>
      </c>
      <c r="C1314" s="65" t="s">
        <v>0</v>
      </c>
      <c r="D1314" s="65" t="s">
        <v>0</v>
      </c>
      <c r="E1314" s="64" t="s">
        <v>2795</v>
      </c>
      <c r="F1314" s="66">
        <v>1728</v>
      </c>
      <c r="G1314" s="66">
        <v>-1528</v>
      </c>
      <c r="H1314" s="66">
        <f t="shared" si="20"/>
        <v>200</v>
      </c>
      <c r="I1314" s="70" t="s">
        <v>0</v>
      </c>
    </row>
    <row r="1315" ht="20" customHeight="1" spans="1:9">
      <c r="A1315" s="64" t="s">
        <v>2796</v>
      </c>
      <c r="B1315" s="65" t="s">
        <v>2796</v>
      </c>
      <c r="C1315" s="65" t="s">
        <v>0</v>
      </c>
      <c r="D1315" s="65" t="s">
        <v>0</v>
      </c>
      <c r="E1315" s="64" t="s">
        <v>1008</v>
      </c>
      <c r="F1315" s="66">
        <f>SUM(F1316,F1318)</f>
        <v>5732.13</v>
      </c>
      <c r="G1315" s="66">
        <f>SUM(G1316,G1318)</f>
        <v>-2492.13</v>
      </c>
      <c r="H1315" s="66">
        <f>SUM(H1316,H1318)</f>
        <v>3240</v>
      </c>
      <c r="I1315" s="70" t="s">
        <v>0</v>
      </c>
    </row>
    <row r="1316" ht="20" customHeight="1" spans="1:9">
      <c r="A1316" s="64" t="s">
        <v>2797</v>
      </c>
      <c r="B1316" s="65" t="s">
        <v>2796</v>
      </c>
      <c r="C1316" s="65" t="s">
        <v>556</v>
      </c>
      <c r="D1316" s="65" t="s">
        <v>0</v>
      </c>
      <c r="E1316" s="64" t="s">
        <v>2798</v>
      </c>
      <c r="F1316" s="66">
        <f>SUM(F1317)</f>
        <v>5732.13</v>
      </c>
      <c r="G1316" s="66">
        <f>SUM(G1317)</f>
        <v>-2492.13</v>
      </c>
      <c r="H1316" s="66">
        <f>SUM(H1317)</f>
        <v>3240</v>
      </c>
      <c r="I1316" s="70" t="s">
        <v>0</v>
      </c>
    </row>
    <row r="1317" ht="20" customHeight="1" spans="1:9">
      <c r="A1317" s="64" t="s">
        <v>2799</v>
      </c>
      <c r="B1317" s="65" t="s">
        <v>0</v>
      </c>
      <c r="C1317" s="65" t="s">
        <v>0</v>
      </c>
      <c r="D1317" s="65" t="s">
        <v>551</v>
      </c>
      <c r="E1317" s="64" t="s">
        <v>2798</v>
      </c>
      <c r="F1317" s="66">
        <v>5732.13</v>
      </c>
      <c r="G1317" s="66">
        <f>-2272.13-220</f>
        <v>-2492.13</v>
      </c>
      <c r="H1317" s="66">
        <f t="shared" si="20"/>
        <v>3240</v>
      </c>
      <c r="I1317" s="70" t="s">
        <v>0</v>
      </c>
    </row>
    <row r="1318" s="62" customFormat="1" ht="36" hidden="1" customHeight="1" spans="1:9">
      <c r="A1318" s="67" t="s">
        <v>2800</v>
      </c>
      <c r="B1318" s="68" t="s">
        <v>2796</v>
      </c>
      <c r="C1318" s="68" t="s">
        <v>583</v>
      </c>
      <c r="D1318" s="68" t="s">
        <v>0</v>
      </c>
      <c r="E1318" s="71" t="s">
        <v>1008</v>
      </c>
      <c r="F1318" s="69">
        <f>SUM(F1319)</f>
        <v>0</v>
      </c>
      <c r="G1318" s="69">
        <f>SUM(G1319)</f>
        <v>0</v>
      </c>
      <c r="H1318" s="69">
        <f>SUM(H1319)</f>
        <v>0</v>
      </c>
      <c r="I1318" s="71" t="s">
        <v>0</v>
      </c>
    </row>
    <row r="1319" s="62" customFormat="1" ht="36" hidden="1" customHeight="1" spans="1:9">
      <c r="A1319" s="67" t="s">
        <v>2801</v>
      </c>
      <c r="B1319" s="68" t="s">
        <v>0</v>
      </c>
      <c r="C1319" s="68" t="s">
        <v>0</v>
      </c>
      <c r="D1319" s="68" t="s">
        <v>583</v>
      </c>
      <c r="E1319" s="71" t="s">
        <v>1008</v>
      </c>
      <c r="F1319" s="69">
        <v>0</v>
      </c>
      <c r="G1319" s="69">
        <v>0</v>
      </c>
      <c r="H1319" s="69">
        <f t="shared" si="20"/>
        <v>0</v>
      </c>
      <c r="I1319" s="71" t="s">
        <v>0</v>
      </c>
    </row>
    <row r="1320" s="62" customFormat="1" ht="36" hidden="1" customHeight="1" spans="1:9">
      <c r="A1320" s="67" t="s">
        <v>2802</v>
      </c>
      <c r="B1320" s="68" t="s">
        <v>2802</v>
      </c>
      <c r="C1320" s="68" t="s">
        <v>0</v>
      </c>
      <c r="D1320" s="68" t="s">
        <v>0</v>
      </c>
      <c r="E1320" s="67" t="s">
        <v>2803</v>
      </c>
      <c r="F1320" s="69">
        <f>SUM(F1321,F1328,F1364,F1386,F1389,F1390,F1392,F1397:F1399)</f>
        <v>0</v>
      </c>
      <c r="G1320" s="69">
        <f>SUM(G1321,G1328,G1364,G1386,G1389,G1390,G1392,G1397:G1399)</f>
        <v>0</v>
      </c>
      <c r="H1320" s="69">
        <f>SUM(H1321,H1328,H1364,H1386,H1389,H1390,H1392,H1397:H1399)</f>
        <v>0</v>
      </c>
      <c r="I1320" s="71" t="s">
        <v>0</v>
      </c>
    </row>
    <row r="1321" s="62" customFormat="1" ht="36" hidden="1" customHeight="1" spans="1:9">
      <c r="A1321" s="67" t="s">
        <v>2804</v>
      </c>
      <c r="B1321" s="68" t="s">
        <v>2802</v>
      </c>
      <c r="C1321" s="68" t="s">
        <v>551</v>
      </c>
      <c r="D1321" s="68" t="s">
        <v>0</v>
      </c>
      <c r="E1321" s="67" t="s">
        <v>2805</v>
      </c>
      <c r="F1321" s="69">
        <f>SUM(F1322:F1327)</f>
        <v>0</v>
      </c>
      <c r="G1321" s="69">
        <f>SUM(G1322:G1327)</f>
        <v>0</v>
      </c>
      <c r="H1321" s="69">
        <f>SUM(H1322:H1327)</f>
        <v>0</v>
      </c>
      <c r="I1321" s="71" t="s">
        <v>0</v>
      </c>
    </row>
    <row r="1322" s="62" customFormat="1" ht="36" hidden="1" customHeight="1" spans="1:9">
      <c r="A1322" s="67" t="s">
        <v>2806</v>
      </c>
      <c r="B1322" s="68" t="s">
        <v>0</v>
      </c>
      <c r="C1322" s="68" t="s">
        <v>0</v>
      </c>
      <c r="D1322" s="68" t="s">
        <v>556</v>
      </c>
      <c r="E1322" s="67" t="s">
        <v>2807</v>
      </c>
      <c r="F1322" s="69">
        <v>0</v>
      </c>
      <c r="G1322" s="69">
        <v>0</v>
      </c>
      <c r="H1322" s="69">
        <f t="shared" si="20"/>
        <v>0</v>
      </c>
      <c r="I1322" s="71" t="s">
        <v>0</v>
      </c>
    </row>
    <row r="1323" s="62" customFormat="1" ht="36" hidden="1" customHeight="1" spans="1:9">
      <c r="A1323" s="67" t="s">
        <v>2808</v>
      </c>
      <c r="B1323" s="68" t="s">
        <v>0</v>
      </c>
      <c r="C1323" s="68" t="s">
        <v>0</v>
      </c>
      <c r="D1323" s="68" t="s">
        <v>559</v>
      </c>
      <c r="E1323" s="67" t="s">
        <v>2809</v>
      </c>
      <c r="F1323" s="69">
        <v>0</v>
      </c>
      <c r="G1323" s="69">
        <v>0</v>
      </c>
      <c r="H1323" s="69">
        <f t="shared" si="20"/>
        <v>0</v>
      </c>
      <c r="I1323" s="71" t="s">
        <v>0</v>
      </c>
    </row>
    <row r="1324" s="62" customFormat="1" ht="36" hidden="1" customHeight="1" spans="1:9">
      <c r="A1324" s="67" t="s">
        <v>2810</v>
      </c>
      <c r="B1324" s="68" t="s">
        <v>0</v>
      </c>
      <c r="C1324" s="68" t="s">
        <v>0</v>
      </c>
      <c r="D1324" s="68" t="s">
        <v>562</v>
      </c>
      <c r="E1324" s="67" t="s">
        <v>2811</v>
      </c>
      <c r="F1324" s="69">
        <v>0</v>
      </c>
      <c r="G1324" s="69">
        <v>0</v>
      </c>
      <c r="H1324" s="69">
        <f t="shared" si="20"/>
        <v>0</v>
      </c>
      <c r="I1324" s="71" t="s">
        <v>0</v>
      </c>
    </row>
    <row r="1325" s="62" customFormat="1" ht="36" hidden="1" customHeight="1" spans="1:9">
      <c r="A1325" s="67" t="s">
        <v>2812</v>
      </c>
      <c r="B1325" s="68" t="s">
        <v>0</v>
      </c>
      <c r="C1325" s="68" t="s">
        <v>0</v>
      </c>
      <c r="D1325" s="68" t="s">
        <v>565</v>
      </c>
      <c r="E1325" s="67" t="s">
        <v>2813</v>
      </c>
      <c r="F1325" s="69">
        <v>0</v>
      </c>
      <c r="G1325" s="69">
        <v>0</v>
      </c>
      <c r="H1325" s="69">
        <f t="shared" si="20"/>
        <v>0</v>
      </c>
      <c r="I1325" s="71" t="s">
        <v>0</v>
      </c>
    </row>
    <row r="1326" s="62" customFormat="1" ht="36" hidden="1" customHeight="1" spans="1:9">
      <c r="A1326" s="67" t="s">
        <v>2814</v>
      </c>
      <c r="B1326" s="68" t="s">
        <v>0</v>
      </c>
      <c r="C1326" s="68" t="s">
        <v>0</v>
      </c>
      <c r="D1326" s="68" t="s">
        <v>568</v>
      </c>
      <c r="E1326" s="67" t="s">
        <v>2815</v>
      </c>
      <c r="F1326" s="69">
        <v>0</v>
      </c>
      <c r="G1326" s="69">
        <v>0</v>
      </c>
      <c r="H1326" s="69">
        <f t="shared" si="20"/>
        <v>0</v>
      </c>
      <c r="I1326" s="71" t="s">
        <v>0</v>
      </c>
    </row>
    <row r="1327" s="62" customFormat="1" ht="36" hidden="1" customHeight="1" spans="1:9">
      <c r="A1327" s="67" t="s">
        <v>2816</v>
      </c>
      <c r="B1327" s="68" t="s">
        <v>0</v>
      </c>
      <c r="C1327" s="68" t="s">
        <v>0</v>
      </c>
      <c r="D1327" s="68" t="s">
        <v>583</v>
      </c>
      <c r="E1327" s="67" t="s">
        <v>2817</v>
      </c>
      <c r="F1327" s="69">
        <v>0</v>
      </c>
      <c r="G1327" s="69">
        <v>0</v>
      </c>
      <c r="H1327" s="69">
        <f t="shared" si="20"/>
        <v>0</v>
      </c>
      <c r="I1327" s="71" t="s">
        <v>0</v>
      </c>
    </row>
    <row r="1328" s="62" customFormat="1" ht="36" hidden="1" customHeight="1" spans="1:9">
      <c r="A1328" s="67" t="s">
        <v>2818</v>
      </c>
      <c r="B1328" s="68" t="s">
        <v>2802</v>
      </c>
      <c r="C1328" s="68" t="s">
        <v>556</v>
      </c>
      <c r="D1328" s="68" t="s">
        <v>0</v>
      </c>
      <c r="E1328" s="67" t="s">
        <v>2819</v>
      </c>
      <c r="F1328" s="69">
        <f>SUM(F1329:F1363)</f>
        <v>0</v>
      </c>
      <c r="G1328" s="69">
        <f>SUM(G1329:G1363)</f>
        <v>0</v>
      </c>
      <c r="H1328" s="69">
        <f>SUM(H1329:H1363)</f>
        <v>0</v>
      </c>
      <c r="I1328" s="71" t="s">
        <v>0</v>
      </c>
    </row>
    <row r="1329" s="62" customFormat="1" ht="36" hidden="1" customHeight="1" spans="1:9">
      <c r="A1329" s="67" t="s">
        <v>2820</v>
      </c>
      <c r="B1329" s="68" t="s">
        <v>0</v>
      </c>
      <c r="C1329" s="68" t="s">
        <v>0</v>
      </c>
      <c r="D1329" s="68" t="s">
        <v>551</v>
      </c>
      <c r="E1329" s="67" t="s">
        <v>2821</v>
      </c>
      <c r="F1329" s="69">
        <v>0</v>
      </c>
      <c r="G1329" s="69">
        <v>0</v>
      </c>
      <c r="H1329" s="69">
        <f t="shared" si="20"/>
        <v>0</v>
      </c>
      <c r="I1329" s="71" t="s">
        <v>0</v>
      </c>
    </row>
    <row r="1330" s="62" customFormat="1" ht="36" hidden="1" customHeight="1" spans="1:9">
      <c r="A1330" s="67" t="s">
        <v>2822</v>
      </c>
      <c r="B1330" s="68" t="s">
        <v>0</v>
      </c>
      <c r="C1330" s="68" t="s">
        <v>0</v>
      </c>
      <c r="D1330" s="68" t="s">
        <v>556</v>
      </c>
      <c r="E1330" s="67" t="s">
        <v>2823</v>
      </c>
      <c r="F1330" s="69">
        <v>0</v>
      </c>
      <c r="G1330" s="69">
        <v>0</v>
      </c>
      <c r="H1330" s="69">
        <f t="shared" si="20"/>
        <v>0</v>
      </c>
      <c r="I1330" s="71" t="s">
        <v>0</v>
      </c>
    </row>
    <row r="1331" s="62" customFormat="1" ht="36" hidden="1" customHeight="1" spans="1:9">
      <c r="A1331" s="67" t="s">
        <v>2824</v>
      </c>
      <c r="B1331" s="68" t="s">
        <v>0</v>
      </c>
      <c r="C1331" s="68" t="s">
        <v>0</v>
      </c>
      <c r="D1331" s="68" t="s">
        <v>571</v>
      </c>
      <c r="E1331" s="67" t="s">
        <v>2825</v>
      </c>
      <c r="F1331" s="69">
        <v>0</v>
      </c>
      <c r="G1331" s="69">
        <v>0</v>
      </c>
      <c r="H1331" s="69">
        <f t="shared" si="20"/>
        <v>0</v>
      </c>
      <c r="I1331" s="71" t="s">
        <v>0</v>
      </c>
    </row>
    <row r="1332" s="62" customFormat="1" ht="36" hidden="1" customHeight="1" spans="1:9">
      <c r="A1332" s="67" t="s">
        <v>2826</v>
      </c>
      <c r="B1332" s="68" t="s">
        <v>0</v>
      </c>
      <c r="C1332" s="68" t="s">
        <v>0</v>
      </c>
      <c r="D1332" s="68" t="s">
        <v>574</v>
      </c>
      <c r="E1332" s="67" t="s">
        <v>2827</v>
      </c>
      <c r="F1332" s="69">
        <v>0</v>
      </c>
      <c r="G1332" s="69">
        <v>0</v>
      </c>
      <c r="H1332" s="69">
        <f t="shared" si="20"/>
        <v>0</v>
      </c>
      <c r="I1332" s="71" t="s">
        <v>0</v>
      </c>
    </row>
    <row r="1333" s="62" customFormat="1" ht="36" hidden="1" customHeight="1" spans="1:9">
      <c r="A1333" s="67" t="s">
        <v>2828</v>
      </c>
      <c r="B1333" s="68" t="s">
        <v>0</v>
      </c>
      <c r="C1333" s="68" t="s">
        <v>0</v>
      </c>
      <c r="D1333" s="68" t="s">
        <v>711</v>
      </c>
      <c r="E1333" s="67" t="s">
        <v>2829</v>
      </c>
      <c r="F1333" s="69">
        <v>0</v>
      </c>
      <c r="G1333" s="69">
        <v>0</v>
      </c>
      <c r="H1333" s="69">
        <f t="shared" si="20"/>
        <v>0</v>
      </c>
      <c r="I1333" s="71" t="s">
        <v>0</v>
      </c>
    </row>
    <row r="1334" s="62" customFormat="1" ht="36" hidden="1" customHeight="1" spans="1:9">
      <c r="A1334" s="67" t="s">
        <v>2830</v>
      </c>
      <c r="B1334" s="68" t="s">
        <v>0</v>
      </c>
      <c r="C1334" s="68" t="s">
        <v>0</v>
      </c>
      <c r="D1334" s="68" t="s">
        <v>750</v>
      </c>
      <c r="E1334" s="67" t="s">
        <v>2831</v>
      </c>
      <c r="F1334" s="69">
        <v>0</v>
      </c>
      <c r="G1334" s="69">
        <v>0</v>
      </c>
      <c r="H1334" s="69">
        <f t="shared" si="20"/>
        <v>0</v>
      </c>
      <c r="I1334" s="71" t="s">
        <v>0</v>
      </c>
    </row>
    <row r="1335" s="62" customFormat="1" ht="36" hidden="1" customHeight="1" spans="1:9">
      <c r="A1335" s="67" t="s">
        <v>2832</v>
      </c>
      <c r="B1335" s="68" t="s">
        <v>0</v>
      </c>
      <c r="C1335" s="68" t="s">
        <v>0</v>
      </c>
      <c r="D1335" s="68" t="s">
        <v>782</v>
      </c>
      <c r="E1335" s="67" t="s">
        <v>2833</v>
      </c>
      <c r="F1335" s="69">
        <v>0</v>
      </c>
      <c r="G1335" s="69">
        <v>0</v>
      </c>
      <c r="H1335" s="69">
        <f t="shared" si="20"/>
        <v>0</v>
      </c>
      <c r="I1335" s="71" t="s">
        <v>0</v>
      </c>
    </row>
    <row r="1336" s="62" customFormat="1" ht="36" hidden="1" customHeight="1" spans="1:9">
      <c r="A1336" s="67" t="s">
        <v>2834</v>
      </c>
      <c r="B1336" s="68" t="s">
        <v>0</v>
      </c>
      <c r="C1336" s="68" t="s">
        <v>0</v>
      </c>
      <c r="D1336" s="68" t="s">
        <v>795</v>
      </c>
      <c r="E1336" s="67" t="s">
        <v>2835</v>
      </c>
      <c r="F1336" s="69">
        <v>0</v>
      </c>
      <c r="G1336" s="69">
        <v>0</v>
      </c>
      <c r="H1336" s="69">
        <f t="shared" si="20"/>
        <v>0</v>
      </c>
      <c r="I1336" s="71" t="s">
        <v>0</v>
      </c>
    </row>
    <row r="1337" s="62" customFormat="1" ht="36" hidden="1" customHeight="1" spans="1:9">
      <c r="A1337" s="67" t="s">
        <v>2836</v>
      </c>
      <c r="B1337" s="68" t="s">
        <v>0</v>
      </c>
      <c r="C1337" s="68" t="s">
        <v>0</v>
      </c>
      <c r="D1337" s="68" t="s">
        <v>1660</v>
      </c>
      <c r="E1337" s="67" t="s">
        <v>2837</v>
      </c>
      <c r="F1337" s="69">
        <v>0</v>
      </c>
      <c r="G1337" s="69">
        <v>0</v>
      </c>
      <c r="H1337" s="69">
        <f t="shared" si="20"/>
        <v>0</v>
      </c>
      <c r="I1337" s="71" t="s">
        <v>0</v>
      </c>
    </row>
    <row r="1338" s="62" customFormat="1" ht="36" hidden="1" customHeight="1" spans="1:9">
      <c r="A1338" s="67" t="s">
        <v>2838</v>
      </c>
      <c r="B1338" s="68" t="s">
        <v>0</v>
      </c>
      <c r="C1338" s="68" t="s">
        <v>0</v>
      </c>
      <c r="D1338" s="68" t="s">
        <v>805</v>
      </c>
      <c r="E1338" s="67" t="s">
        <v>2839</v>
      </c>
      <c r="F1338" s="69">
        <v>0</v>
      </c>
      <c r="G1338" s="69">
        <v>0</v>
      </c>
      <c r="H1338" s="69">
        <f t="shared" si="20"/>
        <v>0</v>
      </c>
      <c r="I1338" s="71" t="s">
        <v>0</v>
      </c>
    </row>
    <row r="1339" s="62" customFormat="1" ht="36" hidden="1" customHeight="1" spans="1:9">
      <c r="A1339" s="67" t="s">
        <v>2840</v>
      </c>
      <c r="B1339" s="68" t="s">
        <v>0</v>
      </c>
      <c r="C1339" s="68" t="s">
        <v>0</v>
      </c>
      <c r="D1339" s="68" t="s">
        <v>815</v>
      </c>
      <c r="E1339" s="67" t="s">
        <v>2841</v>
      </c>
      <c r="F1339" s="69">
        <v>0</v>
      </c>
      <c r="G1339" s="69">
        <v>0</v>
      </c>
      <c r="H1339" s="69">
        <f t="shared" si="20"/>
        <v>0</v>
      </c>
      <c r="I1339" s="71" t="s">
        <v>0</v>
      </c>
    </row>
    <row r="1340" s="62" customFormat="1" ht="36" hidden="1" customHeight="1" spans="1:9">
      <c r="A1340" s="67" t="s">
        <v>2842</v>
      </c>
      <c r="B1340" s="68" t="s">
        <v>0</v>
      </c>
      <c r="C1340" s="68" t="s">
        <v>0</v>
      </c>
      <c r="D1340" s="68" t="s">
        <v>1682</v>
      </c>
      <c r="E1340" s="67" t="s">
        <v>2843</v>
      </c>
      <c r="F1340" s="69">
        <v>0</v>
      </c>
      <c r="G1340" s="69">
        <v>0</v>
      </c>
      <c r="H1340" s="69">
        <f t="shared" si="20"/>
        <v>0</v>
      </c>
      <c r="I1340" s="71" t="s">
        <v>0</v>
      </c>
    </row>
    <row r="1341" s="62" customFormat="1" ht="36" hidden="1" customHeight="1" spans="1:9">
      <c r="A1341" s="67" t="s">
        <v>2844</v>
      </c>
      <c r="B1341" s="68" t="s">
        <v>0</v>
      </c>
      <c r="C1341" s="68" t="s">
        <v>0</v>
      </c>
      <c r="D1341" s="68" t="s">
        <v>826</v>
      </c>
      <c r="E1341" s="67" t="s">
        <v>2845</v>
      </c>
      <c r="F1341" s="69">
        <v>0</v>
      </c>
      <c r="G1341" s="69">
        <v>0</v>
      </c>
      <c r="H1341" s="69">
        <f t="shared" si="20"/>
        <v>0</v>
      </c>
      <c r="I1341" s="71" t="s">
        <v>0</v>
      </c>
    </row>
    <row r="1342" s="62" customFormat="1" ht="36" hidden="1" customHeight="1" spans="1:9">
      <c r="A1342" s="67" t="s">
        <v>2846</v>
      </c>
      <c r="B1342" s="68" t="s">
        <v>0</v>
      </c>
      <c r="C1342" s="68" t="s">
        <v>0</v>
      </c>
      <c r="D1342" s="68" t="s">
        <v>2847</v>
      </c>
      <c r="E1342" s="67" t="s">
        <v>2848</v>
      </c>
      <c r="F1342" s="69">
        <v>0</v>
      </c>
      <c r="G1342" s="69">
        <v>0</v>
      </c>
      <c r="H1342" s="69">
        <f t="shared" si="20"/>
        <v>0</v>
      </c>
      <c r="I1342" s="71" t="s">
        <v>0</v>
      </c>
    </row>
    <row r="1343" s="62" customFormat="1" ht="36" hidden="1" customHeight="1" spans="1:9">
      <c r="A1343" s="67" t="s">
        <v>2849</v>
      </c>
      <c r="B1343" s="68" t="s">
        <v>0</v>
      </c>
      <c r="C1343" s="68" t="s">
        <v>0</v>
      </c>
      <c r="D1343" s="68" t="s">
        <v>2038</v>
      </c>
      <c r="E1343" s="67" t="s">
        <v>2850</v>
      </c>
      <c r="F1343" s="69">
        <v>0</v>
      </c>
      <c r="G1343" s="69">
        <v>0</v>
      </c>
      <c r="H1343" s="69">
        <f t="shared" si="20"/>
        <v>0</v>
      </c>
      <c r="I1343" s="71" t="s">
        <v>0</v>
      </c>
    </row>
    <row r="1344" s="62" customFormat="1" ht="36" hidden="1" customHeight="1" spans="1:9">
      <c r="A1344" s="67" t="s">
        <v>2851</v>
      </c>
      <c r="B1344" s="68" t="s">
        <v>0</v>
      </c>
      <c r="C1344" s="68" t="s">
        <v>0</v>
      </c>
      <c r="D1344" s="68" t="s">
        <v>2852</v>
      </c>
      <c r="E1344" s="67" t="s">
        <v>2853</v>
      </c>
      <c r="F1344" s="69">
        <v>0</v>
      </c>
      <c r="G1344" s="69">
        <v>0</v>
      </c>
      <c r="H1344" s="69">
        <f t="shared" si="20"/>
        <v>0</v>
      </c>
      <c r="I1344" s="71" t="s">
        <v>0</v>
      </c>
    </row>
    <row r="1345" s="62" customFormat="1" ht="36" hidden="1" customHeight="1" spans="1:9">
      <c r="A1345" s="67" t="s">
        <v>2854</v>
      </c>
      <c r="B1345" s="68" t="s">
        <v>0</v>
      </c>
      <c r="C1345" s="68" t="s">
        <v>0</v>
      </c>
      <c r="D1345" s="68" t="s">
        <v>2855</v>
      </c>
      <c r="E1345" s="67" t="s">
        <v>2856</v>
      </c>
      <c r="F1345" s="69">
        <v>0</v>
      </c>
      <c r="G1345" s="69">
        <v>0</v>
      </c>
      <c r="H1345" s="69">
        <f t="shared" si="20"/>
        <v>0</v>
      </c>
      <c r="I1345" s="71" t="s">
        <v>0</v>
      </c>
    </row>
    <row r="1346" s="62" customFormat="1" ht="36" hidden="1" customHeight="1" spans="1:9">
      <c r="A1346" s="67" t="s">
        <v>2857</v>
      </c>
      <c r="B1346" s="68" t="s">
        <v>0</v>
      </c>
      <c r="C1346" s="68" t="s">
        <v>0</v>
      </c>
      <c r="D1346" s="68" t="s">
        <v>2858</v>
      </c>
      <c r="E1346" s="67" t="s">
        <v>2859</v>
      </c>
      <c r="F1346" s="69">
        <v>0</v>
      </c>
      <c r="G1346" s="69">
        <v>0</v>
      </c>
      <c r="H1346" s="69">
        <f t="shared" si="20"/>
        <v>0</v>
      </c>
      <c r="I1346" s="71" t="s">
        <v>0</v>
      </c>
    </row>
    <row r="1347" s="62" customFormat="1" ht="36" hidden="1" customHeight="1" spans="1:9">
      <c r="A1347" s="67" t="s">
        <v>2860</v>
      </c>
      <c r="B1347" s="68" t="s">
        <v>0</v>
      </c>
      <c r="C1347" s="68" t="s">
        <v>0</v>
      </c>
      <c r="D1347" s="68" t="s">
        <v>2861</v>
      </c>
      <c r="E1347" s="67" t="s">
        <v>2862</v>
      </c>
      <c r="F1347" s="69">
        <v>0</v>
      </c>
      <c r="G1347" s="69">
        <v>0</v>
      </c>
      <c r="H1347" s="69">
        <f t="shared" si="20"/>
        <v>0</v>
      </c>
      <c r="I1347" s="71" t="s">
        <v>0</v>
      </c>
    </row>
    <row r="1348" s="62" customFormat="1" ht="36" hidden="1" customHeight="1" spans="1:9">
      <c r="A1348" s="67" t="s">
        <v>2863</v>
      </c>
      <c r="B1348" s="68" t="s">
        <v>0</v>
      </c>
      <c r="C1348" s="68" t="s">
        <v>0</v>
      </c>
      <c r="D1348" s="68" t="s">
        <v>2864</v>
      </c>
      <c r="E1348" s="67" t="s">
        <v>2865</v>
      </c>
      <c r="F1348" s="69">
        <v>0</v>
      </c>
      <c r="G1348" s="69">
        <v>0</v>
      </c>
      <c r="H1348" s="69">
        <f t="shared" si="20"/>
        <v>0</v>
      </c>
      <c r="I1348" s="71" t="s">
        <v>0</v>
      </c>
    </row>
    <row r="1349" s="62" customFormat="1" ht="36" hidden="1" customHeight="1" spans="1:9">
      <c r="A1349" s="67" t="s">
        <v>2866</v>
      </c>
      <c r="B1349" s="68" t="s">
        <v>0</v>
      </c>
      <c r="C1349" s="68" t="s">
        <v>0</v>
      </c>
      <c r="D1349" s="68" t="s">
        <v>2041</v>
      </c>
      <c r="E1349" s="67" t="s">
        <v>2867</v>
      </c>
      <c r="F1349" s="69">
        <v>0</v>
      </c>
      <c r="G1349" s="69">
        <v>0</v>
      </c>
      <c r="H1349" s="69">
        <f t="shared" si="20"/>
        <v>0</v>
      </c>
      <c r="I1349" s="71" t="s">
        <v>0</v>
      </c>
    </row>
    <row r="1350" s="62" customFormat="1" ht="36" hidden="1" customHeight="1" spans="1:9">
      <c r="A1350" s="67" t="s">
        <v>2868</v>
      </c>
      <c r="B1350" s="68" t="s">
        <v>0</v>
      </c>
      <c r="C1350" s="68" t="s">
        <v>0</v>
      </c>
      <c r="D1350" s="68" t="s">
        <v>2869</v>
      </c>
      <c r="E1350" s="67" t="s">
        <v>2870</v>
      </c>
      <c r="F1350" s="69">
        <v>0</v>
      </c>
      <c r="G1350" s="69">
        <v>0</v>
      </c>
      <c r="H1350" s="69">
        <f t="shared" si="20"/>
        <v>0</v>
      </c>
      <c r="I1350" s="71" t="s">
        <v>0</v>
      </c>
    </row>
    <row r="1351" s="62" customFormat="1" ht="36" hidden="1" customHeight="1" spans="1:9">
      <c r="A1351" s="67" t="s">
        <v>2871</v>
      </c>
      <c r="B1351" s="68" t="s">
        <v>0</v>
      </c>
      <c r="C1351" s="68" t="s">
        <v>0</v>
      </c>
      <c r="D1351" s="68" t="s">
        <v>580</v>
      </c>
      <c r="E1351" s="67" t="s">
        <v>2872</v>
      </c>
      <c r="F1351" s="69">
        <v>0</v>
      </c>
      <c r="G1351" s="69">
        <v>0</v>
      </c>
      <c r="H1351" s="69">
        <f t="shared" si="20"/>
        <v>0</v>
      </c>
      <c r="I1351" s="71" t="s">
        <v>0</v>
      </c>
    </row>
    <row r="1352" s="62" customFormat="1" ht="36" hidden="1" customHeight="1" spans="1:9">
      <c r="A1352" s="67" t="s">
        <v>2873</v>
      </c>
      <c r="B1352" s="68" t="s">
        <v>0</v>
      </c>
      <c r="C1352" s="68" t="s">
        <v>0</v>
      </c>
      <c r="D1352" s="68" t="s">
        <v>2874</v>
      </c>
      <c r="E1352" s="67" t="s">
        <v>2875</v>
      </c>
      <c r="F1352" s="69">
        <v>0</v>
      </c>
      <c r="G1352" s="69">
        <v>0</v>
      </c>
      <c r="H1352" s="69">
        <f t="shared" si="20"/>
        <v>0</v>
      </c>
      <c r="I1352" s="71" t="s">
        <v>0</v>
      </c>
    </row>
    <row r="1353" s="62" customFormat="1" ht="36" hidden="1" customHeight="1" spans="1:9">
      <c r="A1353" s="67" t="s">
        <v>2876</v>
      </c>
      <c r="B1353" s="68" t="s">
        <v>0</v>
      </c>
      <c r="C1353" s="68" t="s">
        <v>0</v>
      </c>
      <c r="D1353" s="68" t="s">
        <v>2044</v>
      </c>
      <c r="E1353" s="67" t="s">
        <v>2877</v>
      </c>
      <c r="F1353" s="69">
        <v>0</v>
      </c>
      <c r="G1353" s="69">
        <v>0</v>
      </c>
      <c r="H1353" s="69">
        <f t="shared" si="20"/>
        <v>0</v>
      </c>
      <c r="I1353" s="71" t="s">
        <v>0</v>
      </c>
    </row>
    <row r="1354" s="62" customFormat="1" ht="36" hidden="1" customHeight="1" spans="1:9">
      <c r="A1354" s="67" t="s">
        <v>2878</v>
      </c>
      <c r="B1354" s="68" t="s">
        <v>0</v>
      </c>
      <c r="C1354" s="68" t="s">
        <v>0</v>
      </c>
      <c r="D1354" s="68" t="s">
        <v>2047</v>
      </c>
      <c r="E1354" s="67" t="s">
        <v>2879</v>
      </c>
      <c r="F1354" s="69">
        <v>0</v>
      </c>
      <c r="G1354" s="69">
        <v>0</v>
      </c>
      <c r="H1354" s="69">
        <f t="shared" si="20"/>
        <v>0</v>
      </c>
      <c r="I1354" s="71" t="s">
        <v>0</v>
      </c>
    </row>
    <row r="1355" s="62" customFormat="1" ht="36" hidden="1" customHeight="1" spans="1:9">
      <c r="A1355" s="67" t="s">
        <v>2880</v>
      </c>
      <c r="B1355" s="68" t="s">
        <v>0</v>
      </c>
      <c r="C1355" s="68" t="s">
        <v>0</v>
      </c>
      <c r="D1355" s="68" t="s">
        <v>2881</v>
      </c>
      <c r="E1355" s="67" t="s">
        <v>2882</v>
      </c>
      <c r="F1355" s="69">
        <v>0</v>
      </c>
      <c r="G1355" s="69">
        <v>0</v>
      </c>
      <c r="H1355" s="69">
        <f t="shared" ref="H1355:H1418" si="21">SUM(F1355:G1355)</f>
        <v>0</v>
      </c>
      <c r="I1355" s="71" t="s">
        <v>0</v>
      </c>
    </row>
    <row r="1356" s="62" customFormat="1" ht="36" hidden="1" customHeight="1" spans="1:9">
      <c r="A1356" s="67" t="s">
        <v>2883</v>
      </c>
      <c r="B1356" s="68" t="s">
        <v>0</v>
      </c>
      <c r="C1356" s="68" t="s">
        <v>0</v>
      </c>
      <c r="D1356" s="68" t="s">
        <v>2884</v>
      </c>
      <c r="E1356" s="67" t="s">
        <v>2885</v>
      </c>
      <c r="F1356" s="69">
        <v>0</v>
      </c>
      <c r="G1356" s="69">
        <v>0</v>
      </c>
      <c r="H1356" s="69">
        <f t="shared" si="21"/>
        <v>0</v>
      </c>
      <c r="I1356" s="71" t="s">
        <v>0</v>
      </c>
    </row>
    <row r="1357" s="62" customFormat="1" ht="36" hidden="1" customHeight="1" spans="1:9">
      <c r="A1357" s="67" t="s">
        <v>2886</v>
      </c>
      <c r="B1357" s="68" t="s">
        <v>0</v>
      </c>
      <c r="C1357" s="68" t="s">
        <v>0</v>
      </c>
      <c r="D1357" s="68" t="s">
        <v>2887</v>
      </c>
      <c r="E1357" s="67" t="s">
        <v>2888</v>
      </c>
      <c r="F1357" s="69">
        <v>0</v>
      </c>
      <c r="G1357" s="69">
        <v>0</v>
      </c>
      <c r="H1357" s="69">
        <f t="shared" si="21"/>
        <v>0</v>
      </c>
      <c r="I1357" s="71" t="s">
        <v>0</v>
      </c>
    </row>
    <row r="1358" s="62" customFormat="1" ht="36" hidden="1" customHeight="1" spans="1:9">
      <c r="A1358" s="67" t="s">
        <v>2889</v>
      </c>
      <c r="B1358" s="68" t="s">
        <v>0</v>
      </c>
      <c r="C1358" s="68" t="s">
        <v>0</v>
      </c>
      <c r="D1358" s="68" t="s">
        <v>2890</v>
      </c>
      <c r="E1358" s="67" t="s">
        <v>2891</v>
      </c>
      <c r="F1358" s="69">
        <v>0</v>
      </c>
      <c r="G1358" s="69">
        <v>0</v>
      </c>
      <c r="H1358" s="69">
        <f t="shared" si="21"/>
        <v>0</v>
      </c>
      <c r="I1358" s="71" t="s">
        <v>0</v>
      </c>
    </row>
    <row r="1359" s="62" customFormat="1" ht="36" hidden="1" customHeight="1" spans="1:9">
      <c r="A1359" s="67" t="s">
        <v>2892</v>
      </c>
      <c r="B1359" s="68" t="s">
        <v>0</v>
      </c>
      <c r="C1359" s="68" t="s">
        <v>0</v>
      </c>
      <c r="D1359" s="68" t="s">
        <v>2893</v>
      </c>
      <c r="E1359" s="67" t="s">
        <v>2894</v>
      </c>
      <c r="F1359" s="69">
        <v>0</v>
      </c>
      <c r="G1359" s="69">
        <v>0</v>
      </c>
      <c r="H1359" s="69">
        <f t="shared" si="21"/>
        <v>0</v>
      </c>
      <c r="I1359" s="71" t="s">
        <v>0</v>
      </c>
    </row>
    <row r="1360" s="62" customFormat="1" ht="36" hidden="1" customHeight="1" spans="1:9">
      <c r="A1360" s="67" t="s">
        <v>2895</v>
      </c>
      <c r="B1360" s="68" t="s">
        <v>0</v>
      </c>
      <c r="C1360" s="68" t="s">
        <v>0</v>
      </c>
      <c r="D1360" s="68" t="s">
        <v>2896</v>
      </c>
      <c r="E1360" s="67" t="s">
        <v>2897</v>
      </c>
      <c r="F1360" s="69">
        <v>0</v>
      </c>
      <c r="G1360" s="69">
        <v>0</v>
      </c>
      <c r="H1360" s="69">
        <f t="shared" si="21"/>
        <v>0</v>
      </c>
      <c r="I1360" s="71" t="s">
        <v>0</v>
      </c>
    </row>
    <row r="1361" s="62" customFormat="1" ht="36" hidden="1" customHeight="1" spans="1:9">
      <c r="A1361" s="67" t="s">
        <v>2898</v>
      </c>
      <c r="B1361" s="68" t="s">
        <v>0</v>
      </c>
      <c r="C1361" s="68" t="s">
        <v>0</v>
      </c>
      <c r="D1361" s="68" t="s">
        <v>2899</v>
      </c>
      <c r="E1361" s="67" t="s">
        <v>2900</v>
      </c>
      <c r="F1361" s="69">
        <v>0</v>
      </c>
      <c r="G1361" s="69">
        <v>0</v>
      </c>
      <c r="H1361" s="69">
        <f t="shared" si="21"/>
        <v>0</v>
      </c>
      <c r="I1361" s="71" t="s">
        <v>0</v>
      </c>
    </row>
    <row r="1362" s="62" customFormat="1" ht="36" hidden="1" customHeight="1" spans="1:9">
      <c r="A1362" s="67" t="s">
        <v>2901</v>
      </c>
      <c r="B1362" s="68" t="s">
        <v>0</v>
      </c>
      <c r="C1362" s="68" t="s">
        <v>0</v>
      </c>
      <c r="D1362" s="68" t="s">
        <v>2902</v>
      </c>
      <c r="E1362" s="67" t="s">
        <v>2903</v>
      </c>
      <c r="F1362" s="69">
        <v>0</v>
      </c>
      <c r="G1362" s="69">
        <v>0</v>
      </c>
      <c r="H1362" s="69">
        <f t="shared" si="21"/>
        <v>0</v>
      </c>
      <c r="I1362" s="71" t="s">
        <v>0</v>
      </c>
    </row>
    <row r="1363" s="62" customFormat="1" ht="36" hidden="1" customHeight="1" spans="1:9">
      <c r="A1363" s="67" t="s">
        <v>2904</v>
      </c>
      <c r="B1363" s="68" t="s">
        <v>0</v>
      </c>
      <c r="C1363" s="68" t="s">
        <v>0</v>
      </c>
      <c r="D1363" s="68" t="s">
        <v>583</v>
      </c>
      <c r="E1363" s="67" t="s">
        <v>2905</v>
      </c>
      <c r="F1363" s="69">
        <v>0</v>
      </c>
      <c r="G1363" s="69">
        <v>0</v>
      </c>
      <c r="H1363" s="69">
        <f t="shared" si="21"/>
        <v>0</v>
      </c>
      <c r="I1363" s="71" t="s">
        <v>0</v>
      </c>
    </row>
    <row r="1364" s="62" customFormat="1" ht="36" hidden="1" customHeight="1" spans="1:9">
      <c r="A1364" s="67" t="s">
        <v>2906</v>
      </c>
      <c r="B1364" s="68" t="s">
        <v>2802</v>
      </c>
      <c r="C1364" s="68" t="s">
        <v>559</v>
      </c>
      <c r="D1364" s="68" t="s">
        <v>0</v>
      </c>
      <c r="E1364" s="67" t="s">
        <v>2907</v>
      </c>
      <c r="F1364" s="69">
        <f>SUM(F1365:F1385)</f>
        <v>0</v>
      </c>
      <c r="G1364" s="69">
        <f>SUM(G1365:G1385)</f>
        <v>0</v>
      </c>
      <c r="H1364" s="69">
        <f>SUM(H1365:H1385)</f>
        <v>0</v>
      </c>
      <c r="I1364" s="71" t="s">
        <v>0</v>
      </c>
    </row>
    <row r="1365" s="62" customFormat="1" ht="36" hidden="1" customHeight="1" spans="1:9">
      <c r="A1365" s="67" t="s">
        <v>2908</v>
      </c>
      <c r="B1365" s="68" t="s">
        <v>0</v>
      </c>
      <c r="C1365" s="68" t="s">
        <v>0</v>
      </c>
      <c r="D1365" s="68" t="s">
        <v>551</v>
      </c>
      <c r="E1365" s="67" t="s">
        <v>2485</v>
      </c>
      <c r="F1365" s="69">
        <v>0</v>
      </c>
      <c r="G1365" s="69">
        <v>0</v>
      </c>
      <c r="H1365" s="69">
        <f t="shared" si="21"/>
        <v>0</v>
      </c>
      <c r="I1365" s="71" t="s">
        <v>0</v>
      </c>
    </row>
    <row r="1366" s="62" customFormat="1" ht="36" hidden="1" customHeight="1" spans="1:9">
      <c r="A1366" s="67" t="s">
        <v>2909</v>
      </c>
      <c r="B1366" s="68" t="s">
        <v>0</v>
      </c>
      <c r="C1366" s="68" t="s">
        <v>0</v>
      </c>
      <c r="D1366" s="68" t="s">
        <v>556</v>
      </c>
      <c r="E1366" s="67" t="s">
        <v>2910</v>
      </c>
      <c r="F1366" s="69">
        <v>0</v>
      </c>
      <c r="G1366" s="69">
        <v>0</v>
      </c>
      <c r="H1366" s="69">
        <f t="shared" si="21"/>
        <v>0</v>
      </c>
      <c r="I1366" s="71" t="s">
        <v>0</v>
      </c>
    </row>
    <row r="1367" s="62" customFormat="1" ht="36" hidden="1" customHeight="1" spans="1:9">
      <c r="A1367" s="67" t="s">
        <v>2911</v>
      </c>
      <c r="B1367" s="68" t="s">
        <v>0</v>
      </c>
      <c r="C1367" s="68" t="s">
        <v>0</v>
      </c>
      <c r="D1367" s="68" t="s">
        <v>559</v>
      </c>
      <c r="E1367" s="67" t="s">
        <v>2912</v>
      </c>
      <c r="F1367" s="69">
        <v>0</v>
      </c>
      <c r="G1367" s="69">
        <v>0</v>
      </c>
      <c r="H1367" s="69">
        <f t="shared" si="21"/>
        <v>0</v>
      </c>
      <c r="I1367" s="71" t="s">
        <v>0</v>
      </c>
    </row>
    <row r="1368" s="62" customFormat="1" ht="36" hidden="1" customHeight="1" spans="1:9">
      <c r="A1368" s="67" t="s">
        <v>2913</v>
      </c>
      <c r="B1368" s="68" t="s">
        <v>0</v>
      </c>
      <c r="C1368" s="68" t="s">
        <v>0</v>
      </c>
      <c r="D1368" s="68" t="s">
        <v>562</v>
      </c>
      <c r="E1368" s="67" t="s">
        <v>2914</v>
      </c>
      <c r="F1368" s="69">
        <v>0</v>
      </c>
      <c r="G1368" s="69">
        <v>0</v>
      </c>
      <c r="H1368" s="69">
        <f t="shared" si="21"/>
        <v>0</v>
      </c>
      <c r="I1368" s="71" t="s">
        <v>0</v>
      </c>
    </row>
    <row r="1369" s="62" customFormat="1" ht="36" hidden="1" customHeight="1" spans="1:9">
      <c r="A1369" s="67" t="s">
        <v>2915</v>
      </c>
      <c r="B1369" s="68" t="s">
        <v>0</v>
      </c>
      <c r="C1369" s="68" t="s">
        <v>0</v>
      </c>
      <c r="D1369" s="68" t="s">
        <v>565</v>
      </c>
      <c r="E1369" s="67" t="s">
        <v>2487</v>
      </c>
      <c r="F1369" s="69">
        <v>0</v>
      </c>
      <c r="G1369" s="69">
        <v>0</v>
      </c>
      <c r="H1369" s="69">
        <f t="shared" si="21"/>
        <v>0</v>
      </c>
      <c r="I1369" s="71" t="s">
        <v>0</v>
      </c>
    </row>
    <row r="1370" s="62" customFormat="1" ht="36" hidden="1" customHeight="1" spans="1:9">
      <c r="A1370" s="67" t="s">
        <v>2916</v>
      </c>
      <c r="B1370" s="68" t="s">
        <v>0</v>
      </c>
      <c r="C1370" s="68" t="s">
        <v>0</v>
      </c>
      <c r="D1370" s="68" t="s">
        <v>568</v>
      </c>
      <c r="E1370" s="67" t="s">
        <v>2917</v>
      </c>
      <c r="F1370" s="69">
        <v>0</v>
      </c>
      <c r="G1370" s="69">
        <v>0</v>
      </c>
      <c r="H1370" s="69">
        <f t="shared" si="21"/>
        <v>0</v>
      </c>
      <c r="I1370" s="71" t="s">
        <v>0</v>
      </c>
    </row>
    <row r="1371" s="62" customFormat="1" ht="36" hidden="1" customHeight="1" spans="1:9">
      <c r="A1371" s="67" t="s">
        <v>2918</v>
      </c>
      <c r="B1371" s="68" t="s">
        <v>0</v>
      </c>
      <c r="C1371" s="68" t="s">
        <v>0</v>
      </c>
      <c r="D1371" s="68" t="s">
        <v>571</v>
      </c>
      <c r="E1371" s="67" t="s">
        <v>2489</v>
      </c>
      <c r="F1371" s="69">
        <v>0</v>
      </c>
      <c r="G1371" s="69">
        <v>0</v>
      </c>
      <c r="H1371" s="69">
        <f t="shared" si="21"/>
        <v>0</v>
      </c>
      <c r="I1371" s="71" t="s">
        <v>0</v>
      </c>
    </row>
    <row r="1372" s="62" customFormat="1" ht="36" hidden="1" customHeight="1" spans="1:9">
      <c r="A1372" s="67" t="s">
        <v>2919</v>
      </c>
      <c r="B1372" s="68" t="s">
        <v>0</v>
      </c>
      <c r="C1372" s="68" t="s">
        <v>0</v>
      </c>
      <c r="D1372" s="68" t="s">
        <v>574</v>
      </c>
      <c r="E1372" s="67" t="s">
        <v>2920</v>
      </c>
      <c r="F1372" s="69">
        <v>0</v>
      </c>
      <c r="G1372" s="69">
        <v>0</v>
      </c>
      <c r="H1372" s="69">
        <f t="shared" si="21"/>
        <v>0</v>
      </c>
      <c r="I1372" s="71" t="s">
        <v>0</v>
      </c>
    </row>
    <row r="1373" s="62" customFormat="1" ht="36" hidden="1" customHeight="1" spans="1:9">
      <c r="A1373" s="67" t="s">
        <v>2921</v>
      </c>
      <c r="B1373" s="68" t="s">
        <v>0</v>
      </c>
      <c r="C1373" s="68" t="s">
        <v>0</v>
      </c>
      <c r="D1373" s="68" t="s">
        <v>138</v>
      </c>
      <c r="E1373" s="67" t="s">
        <v>2491</v>
      </c>
      <c r="F1373" s="69">
        <v>0</v>
      </c>
      <c r="G1373" s="69">
        <v>0</v>
      </c>
      <c r="H1373" s="69">
        <f t="shared" si="21"/>
        <v>0</v>
      </c>
      <c r="I1373" s="71" t="s">
        <v>0</v>
      </c>
    </row>
    <row r="1374" s="62" customFormat="1" ht="36" hidden="1" customHeight="1" spans="1:9">
      <c r="A1374" s="67" t="s">
        <v>2922</v>
      </c>
      <c r="B1374" s="68" t="s">
        <v>0</v>
      </c>
      <c r="C1374" s="68" t="s">
        <v>0</v>
      </c>
      <c r="D1374" s="68" t="s">
        <v>708</v>
      </c>
      <c r="E1374" s="67" t="s">
        <v>2493</v>
      </c>
      <c r="F1374" s="69">
        <v>0</v>
      </c>
      <c r="G1374" s="69">
        <v>0</v>
      </c>
      <c r="H1374" s="69">
        <f t="shared" si="21"/>
        <v>0</v>
      </c>
      <c r="I1374" s="71" t="s">
        <v>0</v>
      </c>
    </row>
    <row r="1375" s="62" customFormat="1" ht="36" hidden="1" customHeight="1" spans="1:9">
      <c r="A1375" s="67" t="s">
        <v>2923</v>
      </c>
      <c r="B1375" s="68" t="s">
        <v>0</v>
      </c>
      <c r="C1375" s="68" t="s">
        <v>0</v>
      </c>
      <c r="D1375" s="68" t="s">
        <v>711</v>
      </c>
      <c r="E1375" s="67" t="s">
        <v>2924</v>
      </c>
      <c r="F1375" s="69">
        <v>0</v>
      </c>
      <c r="G1375" s="69">
        <v>0</v>
      </c>
      <c r="H1375" s="69">
        <f t="shared" si="21"/>
        <v>0</v>
      </c>
      <c r="I1375" s="71" t="s">
        <v>0</v>
      </c>
    </row>
    <row r="1376" s="62" customFormat="1" ht="36" hidden="1" customHeight="1" spans="1:9">
      <c r="A1376" s="67" t="s">
        <v>2925</v>
      </c>
      <c r="B1376" s="68" t="s">
        <v>0</v>
      </c>
      <c r="C1376" s="68" t="s">
        <v>0</v>
      </c>
      <c r="D1376" s="68" t="s">
        <v>731</v>
      </c>
      <c r="E1376" s="67" t="s">
        <v>2926</v>
      </c>
      <c r="F1376" s="69">
        <v>0</v>
      </c>
      <c r="G1376" s="69">
        <v>0</v>
      </c>
      <c r="H1376" s="69">
        <f t="shared" si="21"/>
        <v>0</v>
      </c>
      <c r="I1376" s="71" t="s">
        <v>0</v>
      </c>
    </row>
    <row r="1377" s="62" customFormat="1" ht="36" hidden="1" customHeight="1" spans="1:9">
      <c r="A1377" s="67" t="s">
        <v>2927</v>
      </c>
      <c r="B1377" s="68" t="s">
        <v>0</v>
      </c>
      <c r="C1377" s="68" t="s">
        <v>0</v>
      </c>
      <c r="D1377" s="68" t="s">
        <v>750</v>
      </c>
      <c r="E1377" s="67" t="s">
        <v>2496</v>
      </c>
      <c r="F1377" s="69">
        <v>0</v>
      </c>
      <c r="G1377" s="69">
        <v>0</v>
      </c>
      <c r="H1377" s="69">
        <f t="shared" si="21"/>
        <v>0</v>
      </c>
      <c r="I1377" s="71" t="s">
        <v>0</v>
      </c>
    </row>
    <row r="1378" s="62" customFormat="1" ht="36" hidden="1" customHeight="1" spans="1:9">
      <c r="A1378" s="67" t="s">
        <v>2928</v>
      </c>
      <c r="B1378" s="68" t="s">
        <v>0</v>
      </c>
      <c r="C1378" s="68" t="s">
        <v>0</v>
      </c>
      <c r="D1378" s="68" t="s">
        <v>919</v>
      </c>
      <c r="E1378" s="67" t="s">
        <v>2929</v>
      </c>
      <c r="F1378" s="69">
        <v>0</v>
      </c>
      <c r="G1378" s="69">
        <v>0</v>
      </c>
      <c r="H1378" s="69">
        <f t="shared" si="21"/>
        <v>0</v>
      </c>
      <c r="I1378" s="71" t="s">
        <v>0</v>
      </c>
    </row>
    <row r="1379" s="62" customFormat="1" ht="36" hidden="1" customHeight="1" spans="1:9">
      <c r="A1379" s="67" t="s">
        <v>2930</v>
      </c>
      <c r="B1379" s="68" t="s">
        <v>0</v>
      </c>
      <c r="C1379" s="68" t="s">
        <v>0</v>
      </c>
      <c r="D1379" s="68" t="s">
        <v>922</v>
      </c>
      <c r="E1379" s="67" t="s">
        <v>2931</v>
      </c>
      <c r="F1379" s="69">
        <v>0</v>
      </c>
      <c r="G1379" s="69">
        <v>0</v>
      </c>
      <c r="H1379" s="69">
        <f t="shared" si="21"/>
        <v>0</v>
      </c>
      <c r="I1379" s="71" t="s">
        <v>0</v>
      </c>
    </row>
    <row r="1380" s="62" customFormat="1" ht="36" hidden="1" customHeight="1" spans="1:9">
      <c r="A1380" s="67" t="s">
        <v>2932</v>
      </c>
      <c r="B1380" s="68" t="s">
        <v>0</v>
      </c>
      <c r="C1380" s="68" t="s">
        <v>0</v>
      </c>
      <c r="D1380" s="68" t="s">
        <v>1761</v>
      </c>
      <c r="E1380" s="67" t="s">
        <v>2933</v>
      </c>
      <c r="F1380" s="69">
        <v>0</v>
      </c>
      <c r="G1380" s="69">
        <v>0</v>
      </c>
      <c r="H1380" s="69">
        <f t="shared" si="21"/>
        <v>0</v>
      </c>
      <c r="I1380" s="71" t="s">
        <v>0</v>
      </c>
    </row>
    <row r="1381" s="62" customFormat="1" ht="36" hidden="1" customHeight="1" spans="1:9">
      <c r="A1381" s="67" t="s">
        <v>2934</v>
      </c>
      <c r="B1381" s="68" t="s">
        <v>0</v>
      </c>
      <c r="C1381" s="68" t="s">
        <v>0</v>
      </c>
      <c r="D1381" s="68" t="s">
        <v>1070</v>
      </c>
      <c r="E1381" s="67" t="s">
        <v>2935</v>
      </c>
      <c r="F1381" s="69">
        <v>0</v>
      </c>
      <c r="G1381" s="69">
        <v>0</v>
      </c>
      <c r="H1381" s="69">
        <f t="shared" si="21"/>
        <v>0</v>
      </c>
      <c r="I1381" s="71" t="s">
        <v>0</v>
      </c>
    </row>
    <row r="1382" s="62" customFormat="1" ht="36" hidden="1" customHeight="1" spans="1:9">
      <c r="A1382" s="67" t="s">
        <v>2936</v>
      </c>
      <c r="B1382" s="68" t="s">
        <v>0</v>
      </c>
      <c r="C1382" s="68" t="s">
        <v>0</v>
      </c>
      <c r="D1382" s="68" t="s">
        <v>1073</v>
      </c>
      <c r="E1382" s="67" t="s">
        <v>2498</v>
      </c>
      <c r="F1382" s="69">
        <v>0</v>
      </c>
      <c r="G1382" s="69">
        <v>0</v>
      </c>
      <c r="H1382" s="69">
        <f t="shared" si="21"/>
        <v>0</v>
      </c>
      <c r="I1382" s="71" t="s">
        <v>0</v>
      </c>
    </row>
    <row r="1383" s="62" customFormat="1" ht="36" hidden="1" customHeight="1" spans="1:9">
      <c r="A1383" s="67" t="s">
        <v>2937</v>
      </c>
      <c r="B1383" s="68" t="s">
        <v>0</v>
      </c>
      <c r="C1383" s="68" t="s">
        <v>0</v>
      </c>
      <c r="D1383" s="68" t="s">
        <v>1076</v>
      </c>
      <c r="E1383" s="67" t="s">
        <v>2938</v>
      </c>
      <c r="F1383" s="69">
        <v>0</v>
      </c>
      <c r="G1383" s="69">
        <v>0</v>
      </c>
      <c r="H1383" s="69">
        <f t="shared" si="21"/>
        <v>0</v>
      </c>
      <c r="I1383" s="71" t="s">
        <v>0</v>
      </c>
    </row>
    <row r="1384" s="62" customFormat="1" ht="36" hidden="1" customHeight="1" spans="1:9">
      <c r="A1384" s="67" t="s">
        <v>2939</v>
      </c>
      <c r="B1384" s="68" t="s">
        <v>0</v>
      </c>
      <c r="C1384" s="68" t="s">
        <v>0</v>
      </c>
      <c r="D1384" s="68" t="s">
        <v>1643</v>
      </c>
      <c r="E1384" s="67" t="s">
        <v>2940</v>
      </c>
      <c r="F1384" s="69">
        <v>0</v>
      </c>
      <c r="G1384" s="69">
        <v>0</v>
      </c>
      <c r="H1384" s="69">
        <f t="shared" si="21"/>
        <v>0</v>
      </c>
      <c r="I1384" s="71" t="s">
        <v>0</v>
      </c>
    </row>
    <row r="1385" s="62" customFormat="1" ht="36" hidden="1" customHeight="1" spans="1:9">
      <c r="A1385" s="67" t="s">
        <v>2941</v>
      </c>
      <c r="B1385" s="68" t="s">
        <v>0</v>
      </c>
      <c r="C1385" s="68" t="s">
        <v>0</v>
      </c>
      <c r="D1385" s="68" t="s">
        <v>583</v>
      </c>
      <c r="E1385" s="67" t="s">
        <v>1008</v>
      </c>
      <c r="F1385" s="69">
        <v>0</v>
      </c>
      <c r="G1385" s="69">
        <v>0</v>
      </c>
      <c r="H1385" s="69">
        <f t="shared" si="21"/>
        <v>0</v>
      </c>
      <c r="I1385" s="71" t="s">
        <v>0</v>
      </c>
    </row>
    <row r="1386" s="62" customFormat="1" ht="36" hidden="1" customHeight="1" spans="1:9">
      <c r="A1386" s="67" t="s">
        <v>2942</v>
      </c>
      <c r="B1386" s="68" t="s">
        <v>2802</v>
      </c>
      <c r="C1386" s="68" t="s">
        <v>568</v>
      </c>
      <c r="D1386" s="68" t="s">
        <v>0</v>
      </c>
      <c r="E1386" s="67" t="s">
        <v>2943</v>
      </c>
      <c r="F1386" s="69">
        <f>SUM(F1387:F1388)</f>
        <v>0</v>
      </c>
      <c r="G1386" s="69">
        <f>SUM(G1387:G1388)</f>
        <v>0</v>
      </c>
      <c r="H1386" s="69">
        <f>SUM(H1387:H1388)</f>
        <v>0</v>
      </c>
      <c r="I1386" s="71" t="s">
        <v>0</v>
      </c>
    </row>
    <row r="1387" s="62" customFormat="1" ht="36" hidden="1" customHeight="1" spans="1:9">
      <c r="A1387" s="67" t="s">
        <v>2944</v>
      </c>
      <c r="B1387" s="68" t="s">
        <v>0</v>
      </c>
      <c r="C1387" s="68" t="s">
        <v>0</v>
      </c>
      <c r="D1387" s="68" t="s">
        <v>551</v>
      </c>
      <c r="E1387" s="67" t="s">
        <v>2945</v>
      </c>
      <c r="F1387" s="69">
        <v>0</v>
      </c>
      <c r="G1387" s="69">
        <v>0</v>
      </c>
      <c r="H1387" s="69">
        <f t="shared" si="21"/>
        <v>0</v>
      </c>
      <c r="I1387" s="71" t="s">
        <v>0</v>
      </c>
    </row>
    <row r="1388" s="62" customFormat="1" ht="36" hidden="1" customHeight="1" spans="1:9">
      <c r="A1388" s="67" t="s">
        <v>2946</v>
      </c>
      <c r="B1388" s="68" t="s">
        <v>0</v>
      </c>
      <c r="C1388" s="68" t="s">
        <v>0</v>
      </c>
      <c r="D1388" s="68" t="s">
        <v>556</v>
      </c>
      <c r="E1388" s="67" t="s">
        <v>2947</v>
      </c>
      <c r="F1388" s="69">
        <v>0</v>
      </c>
      <c r="G1388" s="69">
        <v>0</v>
      </c>
      <c r="H1388" s="69">
        <f t="shared" si="21"/>
        <v>0</v>
      </c>
      <c r="I1388" s="71" t="s">
        <v>0</v>
      </c>
    </row>
    <row r="1389" s="62" customFormat="1" ht="36" hidden="1" customHeight="1" spans="1:9">
      <c r="A1389" s="67" t="s">
        <v>2948</v>
      </c>
      <c r="B1389" s="68" t="s">
        <v>2802</v>
      </c>
      <c r="C1389" s="68" t="s">
        <v>574</v>
      </c>
      <c r="D1389" s="68" t="s">
        <v>0</v>
      </c>
      <c r="E1389" s="67" t="s">
        <v>2949</v>
      </c>
      <c r="F1389" s="69">
        <v>0</v>
      </c>
      <c r="G1389" s="69">
        <v>0</v>
      </c>
      <c r="H1389" s="69">
        <f t="shared" si="21"/>
        <v>0</v>
      </c>
      <c r="I1389" s="71" t="s">
        <v>0</v>
      </c>
    </row>
    <row r="1390" s="62" customFormat="1" ht="36" hidden="1" customHeight="1" spans="1:9">
      <c r="A1390" s="67" t="s">
        <v>2950</v>
      </c>
      <c r="B1390" s="68" t="s">
        <v>2802</v>
      </c>
      <c r="C1390" s="68" t="s">
        <v>577</v>
      </c>
      <c r="D1390" s="68" t="s">
        <v>0</v>
      </c>
      <c r="E1390" s="67" t="s">
        <v>2951</v>
      </c>
      <c r="F1390" s="69">
        <f>SUM(F1391)</f>
        <v>0</v>
      </c>
      <c r="G1390" s="69">
        <f>SUM(G1391)</f>
        <v>0</v>
      </c>
      <c r="H1390" s="69">
        <f>SUM(H1391)</f>
        <v>0</v>
      </c>
      <c r="I1390" s="71" t="s">
        <v>0</v>
      </c>
    </row>
    <row r="1391" s="62" customFormat="1" ht="36" hidden="1" customHeight="1" spans="1:9">
      <c r="A1391" s="67" t="s">
        <v>2952</v>
      </c>
      <c r="B1391" s="68" t="s">
        <v>0</v>
      </c>
      <c r="C1391" s="68" t="s">
        <v>0</v>
      </c>
      <c r="D1391" s="68" t="s">
        <v>551</v>
      </c>
      <c r="E1391" s="67" t="s">
        <v>2953</v>
      </c>
      <c r="F1391" s="69">
        <v>0</v>
      </c>
      <c r="G1391" s="69">
        <v>0</v>
      </c>
      <c r="H1391" s="69">
        <f t="shared" si="21"/>
        <v>0</v>
      </c>
      <c r="I1391" s="71" t="s">
        <v>0</v>
      </c>
    </row>
    <row r="1392" s="62" customFormat="1" ht="36" hidden="1" customHeight="1" spans="1:9">
      <c r="A1392" s="67" t="s">
        <v>2954</v>
      </c>
      <c r="B1392" s="68" t="s">
        <v>2802</v>
      </c>
      <c r="C1392" s="68" t="s">
        <v>708</v>
      </c>
      <c r="D1392" s="68" t="s">
        <v>0</v>
      </c>
      <c r="E1392" s="67" t="s">
        <v>2955</v>
      </c>
      <c r="F1392" s="69">
        <f>SUM(F1393:F1396)</f>
        <v>0</v>
      </c>
      <c r="G1392" s="69">
        <f>SUM(G1393:G1396)</f>
        <v>0</v>
      </c>
      <c r="H1392" s="69">
        <f>SUM(H1393:H1396)</f>
        <v>0</v>
      </c>
      <c r="I1392" s="71" t="s">
        <v>0</v>
      </c>
    </row>
    <row r="1393" s="62" customFormat="1" ht="36" hidden="1" customHeight="1" spans="1:9">
      <c r="A1393" s="67" t="s">
        <v>2956</v>
      </c>
      <c r="B1393" s="68" t="s">
        <v>0</v>
      </c>
      <c r="C1393" s="68" t="s">
        <v>0</v>
      </c>
      <c r="D1393" s="68" t="s">
        <v>551</v>
      </c>
      <c r="E1393" s="67" t="s">
        <v>2957</v>
      </c>
      <c r="F1393" s="69">
        <v>0</v>
      </c>
      <c r="G1393" s="69">
        <v>0</v>
      </c>
      <c r="H1393" s="69">
        <f t="shared" si="21"/>
        <v>0</v>
      </c>
      <c r="I1393" s="71" t="s">
        <v>0</v>
      </c>
    </row>
    <row r="1394" s="62" customFormat="1" ht="36" hidden="1" customHeight="1" spans="1:9">
      <c r="A1394" s="67" t="s">
        <v>2958</v>
      </c>
      <c r="B1394" s="68" t="s">
        <v>0</v>
      </c>
      <c r="C1394" s="68" t="s">
        <v>0</v>
      </c>
      <c r="D1394" s="68" t="s">
        <v>556</v>
      </c>
      <c r="E1394" s="67" t="s">
        <v>2959</v>
      </c>
      <c r="F1394" s="69">
        <v>0</v>
      </c>
      <c r="G1394" s="69">
        <v>0</v>
      </c>
      <c r="H1394" s="69">
        <f t="shared" si="21"/>
        <v>0</v>
      </c>
      <c r="I1394" s="71" t="s">
        <v>0</v>
      </c>
    </row>
    <row r="1395" s="62" customFormat="1" ht="36" hidden="1" customHeight="1" spans="1:9">
      <c r="A1395" s="67" t="s">
        <v>2960</v>
      </c>
      <c r="B1395" s="68" t="s">
        <v>0</v>
      </c>
      <c r="C1395" s="68" t="s">
        <v>0</v>
      </c>
      <c r="D1395" s="68" t="s">
        <v>559</v>
      </c>
      <c r="E1395" s="67" t="s">
        <v>2961</v>
      </c>
      <c r="F1395" s="69">
        <v>0</v>
      </c>
      <c r="G1395" s="69">
        <v>0</v>
      </c>
      <c r="H1395" s="69">
        <f t="shared" si="21"/>
        <v>0</v>
      </c>
      <c r="I1395" s="71" t="s">
        <v>0</v>
      </c>
    </row>
    <row r="1396" s="62" customFormat="1" ht="36" hidden="1" customHeight="1" spans="1:9">
      <c r="A1396" s="67" t="s">
        <v>2962</v>
      </c>
      <c r="B1396" s="68" t="s">
        <v>0</v>
      </c>
      <c r="C1396" s="68" t="s">
        <v>0</v>
      </c>
      <c r="D1396" s="68" t="s">
        <v>562</v>
      </c>
      <c r="E1396" s="67" t="s">
        <v>2963</v>
      </c>
      <c r="F1396" s="69">
        <v>0</v>
      </c>
      <c r="G1396" s="69">
        <v>0</v>
      </c>
      <c r="H1396" s="69">
        <f t="shared" si="21"/>
        <v>0</v>
      </c>
      <c r="I1396" s="71" t="s">
        <v>0</v>
      </c>
    </row>
    <row r="1397" s="62" customFormat="1" ht="36" hidden="1" customHeight="1" spans="1:9">
      <c r="A1397" s="67" t="s">
        <v>2964</v>
      </c>
      <c r="B1397" s="68" t="s">
        <v>2802</v>
      </c>
      <c r="C1397" s="68" t="s">
        <v>731</v>
      </c>
      <c r="D1397" s="68" t="s">
        <v>0</v>
      </c>
      <c r="E1397" s="67" t="s">
        <v>2483</v>
      </c>
      <c r="F1397" s="69">
        <v>0</v>
      </c>
      <c r="G1397" s="69">
        <v>0</v>
      </c>
      <c r="H1397" s="69">
        <f t="shared" si="21"/>
        <v>0</v>
      </c>
      <c r="I1397" s="71" t="s">
        <v>0</v>
      </c>
    </row>
    <row r="1398" s="62" customFormat="1" ht="36" hidden="1" customHeight="1" spans="1:9">
      <c r="A1398" s="67" t="s">
        <v>2965</v>
      </c>
      <c r="B1398" s="68" t="s">
        <v>2802</v>
      </c>
      <c r="C1398" s="68" t="s">
        <v>919</v>
      </c>
      <c r="D1398" s="68" t="s">
        <v>0</v>
      </c>
      <c r="E1398" s="67" t="s">
        <v>2966</v>
      </c>
      <c r="F1398" s="69">
        <v>0</v>
      </c>
      <c r="G1398" s="69">
        <v>0</v>
      </c>
      <c r="H1398" s="69">
        <f t="shared" si="21"/>
        <v>0</v>
      </c>
      <c r="I1398" s="71" t="s">
        <v>0</v>
      </c>
    </row>
    <row r="1399" s="62" customFormat="1" ht="36" hidden="1" customHeight="1" spans="1:9">
      <c r="A1399" s="67" t="s">
        <v>2967</v>
      </c>
      <c r="B1399" s="68" t="s">
        <v>2802</v>
      </c>
      <c r="C1399" s="68" t="s">
        <v>922</v>
      </c>
      <c r="D1399" s="68" t="s">
        <v>0</v>
      </c>
      <c r="E1399" s="67" t="s">
        <v>2968</v>
      </c>
      <c r="F1399" s="69">
        <v>0</v>
      </c>
      <c r="G1399" s="69">
        <v>0</v>
      </c>
      <c r="H1399" s="69">
        <f t="shared" si="21"/>
        <v>0</v>
      </c>
      <c r="I1399" s="71" t="s">
        <v>0</v>
      </c>
    </row>
    <row r="1400" s="62" customFormat="1" ht="36" hidden="1" customHeight="1" spans="1:9">
      <c r="A1400" s="67" t="s">
        <v>2969</v>
      </c>
      <c r="B1400" s="68" t="s">
        <v>2969</v>
      </c>
      <c r="C1400" s="68" t="s">
        <v>0</v>
      </c>
      <c r="D1400" s="68" t="s">
        <v>0</v>
      </c>
      <c r="E1400" s="67" t="s">
        <v>2970</v>
      </c>
      <c r="F1400" s="69">
        <f>SUM(F1401:F1402,F1407)</f>
        <v>0</v>
      </c>
      <c r="G1400" s="69">
        <f>SUM(G1401:G1402,G1407)</f>
        <v>0</v>
      </c>
      <c r="H1400" s="69">
        <f>SUM(H1401:H1402,H1407)</f>
        <v>0</v>
      </c>
      <c r="I1400" s="71" t="s">
        <v>0</v>
      </c>
    </row>
    <row r="1401" s="62" customFormat="1" ht="36" hidden="1" customHeight="1" spans="1:9">
      <c r="A1401" s="67" t="s">
        <v>2971</v>
      </c>
      <c r="B1401" s="68" t="s">
        <v>2969</v>
      </c>
      <c r="C1401" s="68" t="s">
        <v>551</v>
      </c>
      <c r="D1401" s="68" t="s">
        <v>0</v>
      </c>
      <c r="E1401" s="67" t="s">
        <v>2972</v>
      </c>
      <c r="F1401" s="69">
        <v>0</v>
      </c>
      <c r="G1401" s="69">
        <v>0</v>
      </c>
      <c r="H1401" s="69">
        <f t="shared" si="21"/>
        <v>0</v>
      </c>
      <c r="I1401" s="71" t="s">
        <v>0</v>
      </c>
    </row>
    <row r="1402" s="62" customFormat="1" ht="36" hidden="1" customHeight="1" spans="1:9">
      <c r="A1402" s="67" t="s">
        <v>2973</v>
      </c>
      <c r="B1402" s="68" t="s">
        <v>2969</v>
      </c>
      <c r="C1402" s="68" t="s">
        <v>556</v>
      </c>
      <c r="D1402" s="68" t="s">
        <v>0</v>
      </c>
      <c r="E1402" s="67" t="s">
        <v>2974</v>
      </c>
      <c r="F1402" s="69">
        <f>SUM(F1403:F1406)</f>
        <v>0</v>
      </c>
      <c r="G1402" s="69">
        <f>SUM(G1403:G1406)</f>
        <v>0</v>
      </c>
      <c r="H1402" s="69">
        <f>SUM(H1403:H1406)</f>
        <v>0</v>
      </c>
      <c r="I1402" s="71" t="s">
        <v>0</v>
      </c>
    </row>
    <row r="1403" s="62" customFormat="1" ht="36" hidden="1" customHeight="1" spans="1:9">
      <c r="A1403" s="67" t="s">
        <v>2975</v>
      </c>
      <c r="B1403" s="68" t="s">
        <v>0</v>
      </c>
      <c r="C1403" s="68" t="s">
        <v>0</v>
      </c>
      <c r="D1403" s="68" t="s">
        <v>551</v>
      </c>
      <c r="E1403" s="67" t="s">
        <v>2976</v>
      </c>
      <c r="F1403" s="69">
        <v>0</v>
      </c>
      <c r="G1403" s="69">
        <v>0</v>
      </c>
      <c r="H1403" s="69">
        <f t="shared" si="21"/>
        <v>0</v>
      </c>
      <c r="I1403" s="71" t="s">
        <v>0</v>
      </c>
    </row>
    <row r="1404" s="62" customFormat="1" ht="36" hidden="1" customHeight="1" spans="1:9">
      <c r="A1404" s="67" t="s">
        <v>2977</v>
      </c>
      <c r="B1404" s="68" t="s">
        <v>0</v>
      </c>
      <c r="C1404" s="68" t="s">
        <v>0</v>
      </c>
      <c r="D1404" s="68" t="s">
        <v>556</v>
      </c>
      <c r="E1404" s="67" t="s">
        <v>2978</v>
      </c>
      <c r="F1404" s="69">
        <v>0</v>
      </c>
      <c r="G1404" s="69">
        <v>0</v>
      </c>
      <c r="H1404" s="69">
        <f t="shared" si="21"/>
        <v>0</v>
      </c>
      <c r="I1404" s="71" t="s">
        <v>0</v>
      </c>
    </row>
    <row r="1405" s="62" customFormat="1" ht="36" hidden="1" customHeight="1" spans="1:9">
      <c r="A1405" s="67" t="s">
        <v>2979</v>
      </c>
      <c r="B1405" s="68" t="s">
        <v>0</v>
      </c>
      <c r="C1405" s="68" t="s">
        <v>0</v>
      </c>
      <c r="D1405" s="68" t="s">
        <v>559</v>
      </c>
      <c r="E1405" s="67" t="s">
        <v>2980</v>
      </c>
      <c r="F1405" s="69">
        <v>0</v>
      </c>
      <c r="G1405" s="69">
        <v>0</v>
      </c>
      <c r="H1405" s="69">
        <f t="shared" si="21"/>
        <v>0</v>
      </c>
      <c r="I1405" s="71" t="s">
        <v>0</v>
      </c>
    </row>
    <row r="1406" s="62" customFormat="1" ht="36" hidden="1" customHeight="1" spans="1:9">
      <c r="A1406" s="67" t="s">
        <v>2981</v>
      </c>
      <c r="B1406" s="68" t="s">
        <v>0</v>
      </c>
      <c r="C1406" s="68" t="s">
        <v>0</v>
      </c>
      <c r="D1406" s="68" t="s">
        <v>583</v>
      </c>
      <c r="E1406" s="67" t="s">
        <v>2982</v>
      </c>
      <c r="F1406" s="69">
        <v>0</v>
      </c>
      <c r="G1406" s="69">
        <v>0</v>
      </c>
      <c r="H1406" s="69">
        <f t="shared" si="21"/>
        <v>0</v>
      </c>
      <c r="I1406" s="71" t="s">
        <v>0</v>
      </c>
    </row>
    <row r="1407" s="62" customFormat="1" ht="36" hidden="1" customHeight="1" spans="1:9">
      <c r="A1407" s="67" t="s">
        <v>2983</v>
      </c>
      <c r="B1407" s="68" t="s">
        <v>2969</v>
      </c>
      <c r="C1407" s="68" t="s">
        <v>559</v>
      </c>
      <c r="D1407" s="68" t="s">
        <v>0</v>
      </c>
      <c r="E1407" s="67" t="s">
        <v>2984</v>
      </c>
      <c r="F1407" s="69">
        <f>SUM(F1408:F1411)</f>
        <v>0</v>
      </c>
      <c r="G1407" s="69">
        <f>SUM(G1408:G1411)</f>
        <v>0</v>
      </c>
      <c r="H1407" s="69">
        <f>SUM(H1408:H1411)</f>
        <v>0</v>
      </c>
      <c r="I1407" s="71" t="s">
        <v>0</v>
      </c>
    </row>
    <row r="1408" s="62" customFormat="1" ht="36" hidden="1" customHeight="1" spans="1:9">
      <c r="A1408" s="67" t="s">
        <v>2985</v>
      </c>
      <c r="B1408" s="68" t="s">
        <v>0</v>
      </c>
      <c r="C1408" s="68" t="s">
        <v>0</v>
      </c>
      <c r="D1408" s="68" t="s">
        <v>551</v>
      </c>
      <c r="E1408" s="67" t="s">
        <v>2986</v>
      </c>
      <c r="F1408" s="69">
        <v>0</v>
      </c>
      <c r="G1408" s="69">
        <v>0</v>
      </c>
      <c r="H1408" s="69">
        <f t="shared" si="21"/>
        <v>0</v>
      </c>
      <c r="I1408" s="71" t="s">
        <v>0</v>
      </c>
    </row>
    <row r="1409" s="62" customFormat="1" ht="36" hidden="1" customHeight="1" spans="1:9">
      <c r="A1409" s="67" t="s">
        <v>2987</v>
      </c>
      <c r="B1409" s="68" t="s">
        <v>0</v>
      </c>
      <c r="C1409" s="68" t="s">
        <v>0</v>
      </c>
      <c r="D1409" s="68" t="s">
        <v>556</v>
      </c>
      <c r="E1409" s="67" t="s">
        <v>2988</v>
      </c>
      <c r="F1409" s="69">
        <v>0</v>
      </c>
      <c r="G1409" s="69">
        <v>0</v>
      </c>
      <c r="H1409" s="69">
        <f t="shared" si="21"/>
        <v>0</v>
      </c>
      <c r="I1409" s="71" t="s">
        <v>0</v>
      </c>
    </row>
    <row r="1410" s="62" customFormat="1" ht="36" hidden="1" customHeight="1" spans="1:9">
      <c r="A1410" s="67" t="s">
        <v>2989</v>
      </c>
      <c r="B1410" s="68" t="s">
        <v>0</v>
      </c>
      <c r="C1410" s="68" t="s">
        <v>0</v>
      </c>
      <c r="D1410" s="68" t="s">
        <v>559</v>
      </c>
      <c r="E1410" s="67" t="s">
        <v>2990</v>
      </c>
      <c r="F1410" s="69">
        <v>0</v>
      </c>
      <c r="G1410" s="69">
        <v>0</v>
      </c>
      <c r="H1410" s="69">
        <f t="shared" si="21"/>
        <v>0</v>
      </c>
      <c r="I1410" s="71" t="s">
        <v>0</v>
      </c>
    </row>
    <row r="1411" s="62" customFormat="1" ht="36" hidden="1" customHeight="1" spans="1:9">
      <c r="A1411" s="67" t="s">
        <v>2991</v>
      </c>
      <c r="B1411" s="68" t="s">
        <v>0</v>
      </c>
      <c r="C1411" s="68" t="s">
        <v>0</v>
      </c>
      <c r="D1411" s="68" t="s">
        <v>583</v>
      </c>
      <c r="E1411" s="67" t="s">
        <v>2992</v>
      </c>
      <c r="F1411" s="69">
        <v>0</v>
      </c>
      <c r="G1411" s="69">
        <v>0</v>
      </c>
      <c r="H1411" s="69">
        <f t="shared" si="21"/>
        <v>0</v>
      </c>
      <c r="I1411" s="71" t="s">
        <v>0</v>
      </c>
    </row>
    <row r="1412" ht="20" customHeight="1" spans="1:9">
      <c r="A1412" s="64" t="s">
        <v>2993</v>
      </c>
      <c r="B1412" s="65" t="s">
        <v>2993</v>
      </c>
      <c r="C1412" s="65" t="s">
        <v>0</v>
      </c>
      <c r="D1412" s="65" t="s">
        <v>0</v>
      </c>
      <c r="E1412" s="64" t="s">
        <v>2994</v>
      </c>
      <c r="F1412" s="66">
        <f>SUM(F1413:F1414,F1419)</f>
        <v>4666.72</v>
      </c>
      <c r="G1412" s="66">
        <f>SUM(G1413:G1414,G1419)</f>
        <v>164.28</v>
      </c>
      <c r="H1412" s="66">
        <f>SUM(H1413:H1414,H1419)</f>
        <v>4831</v>
      </c>
      <c r="I1412" s="70" t="s">
        <v>0</v>
      </c>
    </row>
    <row r="1413" s="62" customFormat="1" ht="36" hidden="1" customHeight="1" spans="1:9">
      <c r="A1413" s="67" t="s">
        <v>2995</v>
      </c>
      <c r="B1413" s="68" t="s">
        <v>2993</v>
      </c>
      <c r="C1413" s="68" t="s">
        <v>551</v>
      </c>
      <c r="D1413" s="68" t="s">
        <v>0</v>
      </c>
      <c r="E1413" s="67" t="s">
        <v>2996</v>
      </c>
      <c r="F1413" s="69">
        <v>0</v>
      </c>
      <c r="G1413" s="69">
        <v>0</v>
      </c>
      <c r="H1413" s="69">
        <f t="shared" si="21"/>
        <v>0</v>
      </c>
      <c r="I1413" s="71" t="s">
        <v>0</v>
      </c>
    </row>
    <row r="1414" s="62" customFormat="1" ht="36" hidden="1" customHeight="1" spans="1:9">
      <c r="A1414" s="67" t="s">
        <v>2997</v>
      </c>
      <c r="B1414" s="68" t="s">
        <v>2993</v>
      </c>
      <c r="C1414" s="68" t="s">
        <v>556</v>
      </c>
      <c r="D1414" s="68" t="s">
        <v>0</v>
      </c>
      <c r="E1414" s="67" t="s">
        <v>2998</v>
      </c>
      <c r="F1414" s="69">
        <f>SUM(F1415:F1418)</f>
        <v>0</v>
      </c>
      <c r="G1414" s="69">
        <f>SUM(G1415:G1418)</f>
        <v>0</v>
      </c>
      <c r="H1414" s="69">
        <f>SUM(H1415:H1418)</f>
        <v>0</v>
      </c>
      <c r="I1414" s="71" t="s">
        <v>0</v>
      </c>
    </row>
    <row r="1415" s="62" customFormat="1" ht="36" hidden="1" customHeight="1" spans="1:9">
      <c r="A1415" s="67" t="s">
        <v>2999</v>
      </c>
      <c r="B1415" s="68" t="s">
        <v>0</v>
      </c>
      <c r="C1415" s="68" t="s">
        <v>0</v>
      </c>
      <c r="D1415" s="68" t="s">
        <v>551</v>
      </c>
      <c r="E1415" s="67" t="s">
        <v>3000</v>
      </c>
      <c r="F1415" s="69">
        <v>0</v>
      </c>
      <c r="G1415" s="69">
        <v>0</v>
      </c>
      <c r="H1415" s="69">
        <f t="shared" si="21"/>
        <v>0</v>
      </c>
      <c r="I1415" s="71" t="s">
        <v>0</v>
      </c>
    </row>
    <row r="1416" s="62" customFormat="1" ht="36" hidden="1" customHeight="1" spans="1:9">
      <c r="A1416" s="67" t="s">
        <v>3001</v>
      </c>
      <c r="B1416" s="68" t="s">
        <v>0</v>
      </c>
      <c r="C1416" s="68" t="s">
        <v>0</v>
      </c>
      <c r="D1416" s="68" t="s">
        <v>556</v>
      </c>
      <c r="E1416" s="67" t="s">
        <v>3002</v>
      </c>
      <c r="F1416" s="69">
        <v>0</v>
      </c>
      <c r="G1416" s="69">
        <v>0</v>
      </c>
      <c r="H1416" s="69">
        <f t="shared" si="21"/>
        <v>0</v>
      </c>
      <c r="I1416" s="71" t="s">
        <v>0</v>
      </c>
    </row>
    <row r="1417" s="62" customFormat="1" ht="36" hidden="1" customHeight="1" spans="1:9">
      <c r="A1417" s="67" t="s">
        <v>3003</v>
      </c>
      <c r="B1417" s="68" t="s">
        <v>0</v>
      </c>
      <c r="C1417" s="68" t="s">
        <v>0</v>
      </c>
      <c r="D1417" s="68" t="s">
        <v>559</v>
      </c>
      <c r="E1417" s="67" t="s">
        <v>3004</v>
      </c>
      <c r="F1417" s="69">
        <v>0</v>
      </c>
      <c r="G1417" s="69">
        <v>0</v>
      </c>
      <c r="H1417" s="69">
        <f t="shared" si="21"/>
        <v>0</v>
      </c>
      <c r="I1417" s="71" t="s">
        <v>0</v>
      </c>
    </row>
    <row r="1418" s="62" customFormat="1" ht="36" hidden="1" customHeight="1" spans="1:9">
      <c r="A1418" s="67" t="s">
        <v>3005</v>
      </c>
      <c r="B1418" s="68" t="s">
        <v>0</v>
      </c>
      <c r="C1418" s="68" t="s">
        <v>0</v>
      </c>
      <c r="D1418" s="68" t="s">
        <v>583</v>
      </c>
      <c r="E1418" s="67" t="s">
        <v>3006</v>
      </c>
      <c r="F1418" s="69">
        <v>0</v>
      </c>
      <c r="G1418" s="69">
        <v>0</v>
      </c>
      <c r="H1418" s="69">
        <f t="shared" si="21"/>
        <v>0</v>
      </c>
      <c r="I1418" s="71" t="s">
        <v>0</v>
      </c>
    </row>
    <row r="1419" ht="20" customHeight="1" spans="1:9">
      <c r="A1419" s="64" t="s">
        <v>3007</v>
      </c>
      <c r="B1419" s="65" t="s">
        <v>2993</v>
      </c>
      <c r="C1419" s="65" t="s">
        <v>559</v>
      </c>
      <c r="D1419" s="65" t="s">
        <v>0</v>
      </c>
      <c r="E1419" s="64" t="s">
        <v>3008</v>
      </c>
      <c r="F1419" s="66">
        <f>SUM(F1420:F1423)</f>
        <v>4666.72</v>
      </c>
      <c r="G1419" s="66">
        <f>SUM(G1420:G1423)</f>
        <v>164.28</v>
      </c>
      <c r="H1419" s="66">
        <f>SUM(H1420:H1423)</f>
        <v>4831</v>
      </c>
      <c r="I1419" s="70" t="s">
        <v>0</v>
      </c>
    </row>
    <row r="1420" ht="20" customHeight="1" spans="1:9">
      <c r="A1420" s="64" t="s">
        <v>3009</v>
      </c>
      <c r="B1420" s="65" t="s">
        <v>0</v>
      </c>
      <c r="C1420" s="65" t="s">
        <v>0</v>
      </c>
      <c r="D1420" s="65" t="s">
        <v>551</v>
      </c>
      <c r="E1420" s="64" t="s">
        <v>3010</v>
      </c>
      <c r="F1420" s="66">
        <v>4559.72</v>
      </c>
      <c r="G1420" s="66">
        <v>164.28</v>
      </c>
      <c r="H1420" s="66">
        <f>SUM(F1420:G1420)</f>
        <v>4724</v>
      </c>
      <c r="I1420" s="70" t="s">
        <v>0</v>
      </c>
    </row>
    <row r="1421" s="62" customFormat="1" ht="36" hidden="1" customHeight="1" spans="1:9">
      <c r="A1421" s="67" t="s">
        <v>3011</v>
      </c>
      <c r="B1421" s="68" t="s">
        <v>0</v>
      </c>
      <c r="C1421" s="68" t="s">
        <v>0</v>
      </c>
      <c r="D1421" s="68" t="s">
        <v>556</v>
      </c>
      <c r="E1421" s="67" t="s">
        <v>3012</v>
      </c>
      <c r="F1421" s="69">
        <v>0</v>
      </c>
      <c r="G1421" s="69">
        <v>0</v>
      </c>
      <c r="H1421" s="69">
        <f>SUM(F1421:G1421)</f>
        <v>0</v>
      </c>
      <c r="I1421" s="71" t="s">
        <v>0</v>
      </c>
    </row>
    <row r="1422" ht="20" customHeight="1" spans="1:9">
      <c r="A1422" s="64" t="s">
        <v>3013</v>
      </c>
      <c r="B1422" s="65" t="s">
        <v>0</v>
      </c>
      <c r="C1422" s="65" t="s">
        <v>0</v>
      </c>
      <c r="D1422" s="65" t="s">
        <v>559</v>
      </c>
      <c r="E1422" s="64" t="s">
        <v>3014</v>
      </c>
      <c r="F1422" s="66">
        <v>107</v>
      </c>
      <c r="G1422" s="66">
        <v>0</v>
      </c>
      <c r="H1422" s="66">
        <f>SUM(F1422:G1422)</f>
        <v>107</v>
      </c>
      <c r="I1422" s="70" t="s">
        <v>0</v>
      </c>
    </row>
    <row r="1423" s="62" customFormat="1" ht="36" hidden="1" customHeight="1" spans="1:9">
      <c r="A1423" s="67" t="s">
        <v>3015</v>
      </c>
      <c r="B1423" s="68" t="s">
        <v>0</v>
      </c>
      <c r="C1423" s="68" t="s">
        <v>0</v>
      </c>
      <c r="D1423" s="68" t="s">
        <v>562</v>
      </c>
      <c r="E1423" s="67" t="s">
        <v>3016</v>
      </c>
      <c r="F1423" s="69">
        <v>0</v>
      </c>
      <c r="G1423" s="69">
        <v>0</v>
      </c>
      <c r="H1423" s="69">
        <f>SUM(F1423:G1423)</f>
        <v>0</v>
      </c>
      <c r="I1423" s="71" t="s">
        <v>0</v>
      </c>
    </row>
    <row r="1424" ht="20" customHeight="1" spans="1:9">
      <c r="A1424" s="64" t="s">
        <v>3017</v>
      </c>
      <c r="B1424" s="65" t="s">
        <v>3017</v>
      </c>
      <c r="C1424" s="65" t="s">
        <v>0</v>
      </c>
      <c r="D1424" s="65" t="s">
        <v>0</v>
      </c>
      <c r="E1424" s="64" t="s">
        <v>3018</v>
      </c>
      <c r="F1424" s="66">
        <f>SUM(F1425:F1427)</f>
        <v>0.95</v>
      </c>
      <c r="G1424" s="66">
        <f>SUM(G1425:G1427)</f>
        <v>45.05</v>
      </c>
      <c r="H1424" s="66">
        <f>SUM(H1425:H1427)</f>
        <v>46</v>
      </c>
      <c r="I1424" s="70" t="s">
        <v>0</v>
      </c>
    </row>
    <row r="1425" s="62" customFormat="1" ht="36" hidden="1" customHeight="1" spans="1:9">
      <c r="A1425" s="67" t="s">
        <v>0</v>
      </c>
      <c r="B1425" s="68" t="s">
        <v>0</v>
      </c>
      <c r="C1425" s="68" t="s">
        <v>551</v>
      </c>
      <c r="D1425" s="68" t="s">
        <v>0</v>
      </c>
      <c r="E1425" s="67" t="s">
        <v>3019</v>
      </c>
      <c r="F1425" s="69">
        <v>0</v>
      </c>
      <c r="G1425" s="69">
        <v>0</v>
      </c>
      <c r="H1425" s="69">
        <f>SUM(F1425:G1425)</f>
        <v>0</v>
      </c>
      <c r="I1425" s="71" t="s">
        <v>0</v>
      </c>
    </row>
    <row r="1426" s="62" customFormat="1" ht="36" hidden="1" customHeight="1" spans="1:9">
      <c r="A1426" s="67" t="s">
        <v>0</v>
      </c>
      <c r="B1426" s="68" t="s">
        <v>0</v>
      </c>
      <c r="C1426" s="68" t="s">
        <v>556</v>
      </c>
      <c r="D1426" s="68" t="s">
        <v>0</v>
      </c>
      <c r="E1426" s="67" t="s">
        <v>3020</v>
      </c>
      <c r="F1426" s="69">
        <v>0</v>
      </c>
      <c r="G1426" s="69">
        <v>0</v>
      </c>
      <c r="H1426" s="69">
        <f>SUM(F1426:G1426)</f>
        <v>0</v>
      </c>
      <c r="I1426" s="71" t="s">
        <v>0</v>
      </c>
    </row>
    <row r="1427" ht="20" customHeight="1" spans="1:9">
      <c r="A1427" s="64" t="s">
        <v>0</v>
      </c>
      <c r="B1427" s="65" t="s">
        <v>0</v>
      </c>
      <c r="C1427" s="65" t="s">
        <v>559</v>
      </c>
      <c r="D1427" s="65" t="s">
        <v>0</v>
      </c>
      <c r="E1427" s="64" t="s">
        <v>3021</v>
      </c>
      <c r="F1427" s="66">
        <v>0.95</v>
      </c>
      <c r="G1427" s="66">
        <v>45.05</v>
      </c>
      <c r="H1427" s="66">
        <f>SUM(F1427:G1427)</f>
        <v>46</v>
      </c>
      <c r="I1427" s="70" t="s">
        <v>0</v>
      </c>
    </row>
  </sheetData>
  <autoFilter xmlns:etc="http://www.wps.cn/officeDocument/2017/etCustomData" ref="A9:I1427" etc:filterBottomFollowUsedRange="0">
    <filterColumn colId="6">
      <colorFilter dxfId="0"/>
      <extLst>
        <colorFilter dxfId="0"/>
        <colorFilter dxfId="1"/>
        <dxfs count="2">
          <dxf>
            <fill>
              <patternFill patternType="solid">
                <fgColor rgb="FFFFFFFF"/>
                <bgColor rgb="FFFFFFFF"/>
              </patternFill>
            </fill>
          </dxf>
          <dxf>
            <fill>
              <patternFill patternType="none"/>
            </fill>
          </dxf>
        </dxfs>
      </extLst>
    </filterColumn>
    <extLst/>
  </autoFilter>
  <mergeCells count="10">
    <mergeCell ref="A2:I2"/>
    <mergeCell ref="A3:D3"/>
    <mergeCell ref="B4:D4"/>
    <mergeCell ref="B6:D6"/>
    <mergeCell ref="A4:A8"/>
    <mergeCell ref="E4:E8"/>
    <mergeCell ref="F4:F8"/>
    <mergeCell ref="G4:G8"/>
    <mergeCell ref="H4:H8"/>
    <mergeCell ref="I4:I8"/>
  </mergeCells>
  <pageMargins left="0.700694444444445" right="0.700694444444445" top="0.751388888888889" bottom="0.751388888888889" header="0.298611111111111" footer="0.298611111111111"/>
  <pageSetup paperSize="9" scale="8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workbookViewId="0">
      <selection activeCell="L13" sqref="L13"/>
    </sheetView>
  </sheetViews>
  <sheetFormatPr defaultColWidth="9" defaultRowHeight="13.5"/>
  <cols>
    <col min="1" max="1" width="4.75" style="44" customWidth="1"/>
    <col min="2" max="2" width="19.75" style="44" customWidth="1"/>
    <col min="3" max="3" width="34.625" style="44" customWidth="1"/>
    <col min="4" max="4" width="14.875" style="44" customWidth="1"/>
    <col min="5" max="5" width="7.625" style="44" customWidth="1"/>
    <col min="6" max="6" width="17" style="44" customWidth="1"/>
    <col min="7" max="7" width="25.75" style="44" customWidth="1"/>
    <col min="8" max="8" width="7.375" style="45" customWidth="1"/>
    <col min="9" max="9" width="10.875" style="44" customWidth="1"/>
    <col min="10" max="16384" width="9" style="44"/>
  </cols>
  <sheetData>
    <row r="1" s="44" customFormat="1" ht="15" spans="1:9">
      <c r="A1" s="46" t="s">
        <v>3022</v>
      </c>
      <c r="B1" s="46"/>
      <c r="C1" s="47"/>
      <c r="D1" s="48" t="s">
        <v>0</v>
      </c>
      <c r="E1" s="48" t="s">
        <v>0</v>
      </c>
      <c r="F1" s="48" t="s">
        <v>0</v>
      </c>
      <c r="G1" s="48" t="s">
        <v>0</v>
      </c>
      <c r="H1" s="49" t="s">
        <v>0</v>
      </c>
      <c r="I1" s="48" t="s">
        <v>0</v>
      </c>
    </row>
    <row r="2" s="44" customFormat="1" ht="31.5" spans="1:9">
      <c r="A2" s="50" t="s">
        <v>3023</v>
      </c>
      <c r="B2" s="50"/>
      <c r="C2" s="50"/>
      <c r="D2" s="50"/>
      <c r="E2" s="50"/>
      <c r="F2" s="50"/>
      <c r="G2" s="50"/>
      <c r="H2" s="51"/>
      <c r="I2" s="50"/>
    </row>
    <row r="3" s="44" customFormat="1" ht="15" spans="1:9">
      <c r="A3" s="46"/>
      <c r="B3" s="46" t="s">
        <v>25</v>
      </c>
      <c r="C3" s="52"/>
      <c r="D3" s="53" t="s">
        <v>0</v>
      </c>
      <c r="E3" s="53" t="s">
        <v>0</v>
      </c>
      <c r="F3" s="53" t="s">
        <v>0</v>
      </c>
      <c r="G3" s="53" t="s">
        <v>0</v>
      </c>
      <c r="H3" s="54" t="s">
        <v>26</v>
      </c>
      <c r="I3" s="49"/>
    </row>
    <row r="4" s="44" customFormat="1" spans="1:9">
      <c r="A4" s="55" t="s">
        <v>3024</v>
      </c>
      <c r="B4" s="55" t="s">
        <v>315</v>
      </c>
      <c r="C4" s="56" t="s">
        <v>126</v>
      </c>
      <c r="D4" s="56" t="s">
        <v>3025</v>
      </c>
      <c r="E4" s="56" t="s">
        <v>3026</v>
      </c>
      <c r="F4" s="56" t="s">
        <v>3027</v>
      </c>
      <c r="G4" s="56" t="s">
        <v>126</v>
      </c>
      <c r="H4" s="57" t="s">
        <v>3028</v>
      </c>
      <c r="I4" s="56" t="s">
        <v>29</v>
      </c>
    </row>
    <row r="5" s="44" customFormat="1" ht="33" customHeight="1" spans="1:9">
      <c r="A5" s="55"/>
      <c r="B5" s="55"/>
      <c r="C5" s="56"/>
      <c r="D5" s="56"/>
      <c r="E5" s="56"/>
      <c r="F5" s="56"/>
      <c r="G5" s="56"/>
      <c r="H5" s="57"/>
      <c r="I5" s="56"/>
    </row>
    <row r="6" s="44" customFormat="1" ht="33" customHeight="1" spans="1:9">
      <c r="A6" s="15">
        <v>1</v>
      </c>
      <c r="B6" s="34" t="s">
        <v>3029</v>
      </c>
      <c r="C6" s="58" t="s">
        <v>3030</v>
      </c>
      <c r="D6" s="59">
        <v>150</v>
      </c>
      <c r="E6" s="59">
        <v>150</v>
      </c>
      <c r="F6" s="58" t="s">
        <v>3031</v>
      </c>
      <c r="G6" s="15" t="s">
        <v>3030</v>
      </c>
      <c r="H6" s="59" t="s">
        <v>3032</v>
      </c>
      <c r="I6" s="58" t="s">
        <v>3033</v>
      </c>
    </row>
    <row r="7" s="44" customFormat="1" ht="33" customHeight="1" spans="1:9">
      <c r="A7" s="15">
        <v>2</v>
      </c>
      <c r="B7" s="34" t="s">
        <v>515</v>
      </c>
      <c r="C7" s="15" t="s">
        <v>3034</v>
      </c>
      <c r="D7" s="59">
        <v>200</v>
      </c>
      <c r="E7" s="59">
        <v>901</v>
      </c>
      <c r="F7" s="15" t="s">
        <v>515</v>
      </c>
      <c r="G7" s="15" t="s">
        <v>3034</v>
      </c>
      <c r="H7" s="59">
        <v>184.24</v>
      </c>
      <c r="I7" s="60" t="s">
        <v>3035</v>
      </c>
    </row>
    <row r="8" s="44" customFormat="1" ht="33" customHeight="1" spans="1:9">
      <c r="A8" s="15">
        <v>3</v>
      </c>
      <c r="B8" s="34" t="s">
        <v>3036</v>
      </c>
      <c r="C8" s="15" t="s">
        <v>3037</v>
      </c>
      <c r="D8" s="59">
        <v>139</v>
      </c>
      <c r="E8" s="59"/>
      <c r="F8" s="15" t="s">
        <v>3038</v>
      </c>
      <c r="G8" s="15" t="s">
        <v>3039</v>
      </c>
      <c r="H8" s="59">
        <v>474</v>
      </c>
      <c r="I8" s="15" t="s">
        <v>0</v>
      </c>
    </row>
    <row r="9" s="44" customFormat="1" ht="33" customHeight="1" spans="1:9">
      <c r="A9" s="15">
        <v>4</v>
      </c>
      <c r="B9" s="34" t="s">
        <v>3038</v>
      </c>
      <c r="C9" s="15" t="s">
        <v>3040</v>
      </c>
      <c r="D9" s="59">
        <v>180</v>
      </c>
      <c r="E9" s="59"/>
      <c r="F9" s="15" t="s">
        <v>3041</v>
      </c>
      <c r="G9" s="15" t="s">
        <v>3042</v>
      </c>
      <c r="H9" s="59">
        <v>182.76</v>
      </c>
      <c r="I9" s="15" t="s">
        <v>0</v>
      </c>
    </row>
    <row r="10" s="44" customFormat="1" ht="33" customHeight="1" spans="1:9">
      <c r="A10" s="15">
        <v>5</v>
      </c>
      <c r="B10" s="34" t="s">
        <v>3043</v>
      </c>
      <c r="C10" s="15" t="s">
        <v>3044</v>
      </c>
      <c r="D10" s="59">
        <v>167</v>
      </c>
      <c r="E10" s="59"/>
      <c r="F10" s="15" t="s">
        <v>3045</v>
      </c>
      <c r="G10" s="15" t="s">
        <v>3046</v>
      </c>
      <c r="H10" s="59">
        <v>60</v>
      </c>
      <c r="I10" s="15"/>
    </row>
    <row r="11" s="44" customFormat="1" ht="33" customHeight="1" spans="1:9">
      <c r="A11" s="15">
        <v>6</v>
      </c>
      <c r="B11" s="34" t="s">
        <v>3045</v>
      </c>
      <c r="C11" s="15" t="s">
        <v>3047</v>
      </c>
      <c r="D11" s="59">
        <v>60</v>
      </c>
      <c r="E11" s="59"/>
      <c r="F11" s="60"/>
      <c r="G11" s="60"/>
      <c r="H11" s="61"/>
      <c r="I11" s="15" t="s">
        <v>0</v>
      </c>
    </row>
    <row r="12" s="44" customFormat="1" ht="33" customHeight="1" spans="1:9">
      <c r="A12" s="15">
        <v>7</v>
      </c>
      <c r="B12" s="34" t="s">
        <v>3038</v>
      </c>
      <c r="C12" s="15" t="s">
        <v>3048</v>
      </c>
      <c r="D12" s="59">
        <v>120</v>
      </c>
      <c r="E12" s="59"/>
      <c r="F12" s="15"/>
      <c r="G12" s="15"/>
      <c r="H12" s="59"/>
      <c r="I12" s="15" t="s">
        <v>0</v>
      </c>
    </row>
    <row r="13" s="44" customFormat="1" ht="33" customHeight="1" spans="1:9">
      <c r="A13" s="15">
        <v>8</v>
      </c>
      <c r="B13" s="34" t="s">
        <v>3038</v>
      </c>
      <c r="C13" s="15" t="s">
        <v>3049</v>
      </c>
      <c r="D13" s="59">
        <v>35</v>
      </c>
      <c r="E13" s="59"/>
      <c r="F13" s="15"/>
      <c r="G13" s="15"/>
      <c r="H13" s="59"/>
      <c r="I13" s="15" t="s">
        <v>0</v>
      </c>
    </row>
  </sheetData>
  <mergeCells count="12">
    <mergeCell ref="A2:I2"/>
    <mergeCell ref="H3:I3"/>
    <mergeCell ref="A4:A5"/>
    <mergeCell ref="B4:B5"/>
    <mergeCell ref="C4:C5"/>
    <mergeCell ref="D4:D5"/>
    <mergeCell ref="E4:E5"/>
    <mergeCell ref="E7:E13"/>
    <mergeCell ref="F4:F5"/>
    <mergeCell ref="G4:G5"/>
    <mergeCell ref="H4:H5"/>
    <mergeCell ref="I4:I5"/>
  </mergeCells>
  <pageMargins left="0.75" right="0.75" top="1" bottom="1" header="0.5" footer="0.5"/>
  <pageSetup paperSize="9" scale="9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L13" sqref="L13"/>
    </sheetView>
  </sheetViews>
  <sheetFormatPr defaultColWidth="9" defaultRowHeight="13.5"/>
  <cols>
    <col min="1" max="1" width="28.575" customWidth="1"/>
    <col min="2" max="2" width="11.375" customWidth="1"/>
    <col min="3" max="3" width="10.875" customWidth="1"/>
    <col min="4" max="4" width="10.625" customWidth="1"/>
    <col min="5" max="5" width="17.75" customWidth="1"/>
    <col min="6" max="7" width="12.375" customWidth="1"/>
    <col min="8" max="8" width="13.125" customWidth="1"/>
    <col min="9" max="9" width="14.875" customWidth="1"/>
  </cols>
  <sheetData>
    <row r="1" ht="27" customHeight="1" spans="1:9">
      <c r="A1" s="35" t="s">
        <v>3050</v>
      </c>
      <c r="B1" s="2" t="s">
        <v>0</v>
      </c>
      <c r="C1" s="2" t="s">
        <v>0</v>
      </c>
      <c r="D1" s="2" t="s">
        <v>0</v>
      </c>
      <c r="E1" s="2" t="s">
        <v>0</v>
      </c>
      <c r="F1" s="2" t="s">
        <v>0</v>
      </c>
      <c r="G1" s="2" t="s">
        <v>0</v>
      </c>
      <c r="H1" s="2" t="s">
        <v>0</v>
      </c>
      <c r="I1" s="2" t="s">
        <v>0</v>
      </c>
    </row>
    <row r="2" ht="47" customHeight="1" spans="1:9">
      <c r="A2" s="3" t="s">
        <v>3051</v>
      </c>
      <c r="B2" s="3" t="s">
        <v>0</v>
      </c>
      <c r="C2" s="3" t="s">
        <v>0</v>
      </c>
      <c r="D2" s="3" t="s">
        <v>0</v>
      </c>
      <c r="E2" s="3" t="s">
        <v>0</v>
      </c>
      <c r="F2" s="3" t="s">
        <v>0</v>
      </c>
      <c r="G2" s="3" t="s">
        <v>0</v>
      </c>
      <c r="H2" s="3" t="s">
        <v>0</v>
      </c>
      <c r="I2" s="3" t="s">
        <v>0</v>
      </c>
    </row>
    <row r="3" ht="30" customHeight="1" spans="1:9">
      <c r="A3" s="4" t="s">
        <v>25</v>
      </c>
      <c r="B3" s="5" t="s">
        <v>0</v>
      </c>
      <c r="C3" s="5" t="s">
        <v>0</v>
      </c>
      <c r="D3" s="5" t="s">
        <v>0</v>
      </c>
      <c r="E3" s="5" t="s">
        <v>0</v>
      </c>
      <c r="F3" s="33" t="s">
        <v>0</v>
      </c>
      <c r="G3" s="33" t="s">
        <v>0</v>
      </c>
      <c r="H3" s="33" t="s">
        <v>0</v>
      </c>
      <c r="I3" s="6" t="s">
        <v>26</v>
      </c>
    </row>
    <row r="4" ht="31" customHeight="1" spans="1:9">
      <c r="A4" s="7" t="s">
        <v>27</v>
      </c>
      <c r="B4" s="7" t="s">
        <v>0</v>
      </c>
      <c r="C4" s="7" t="s">
        <v>0</v>
      </c>
      <c r="D4" s="7" t="s">
        <v>0</v>
      </c>
      <c r="E4" s="8" t="s">
        <v>28</v>
      </c>
      <c r="F4" s="8" t="s">
        <v>0</v>
      </c>
      <c r="G4" s="8" t="s">
        <v>0</v>
      </c>
      <c r="H4" s="8" t="s">
        <v>0</v>
      </c>
      <c r="I4" s="8" t="s">
        <v>29</v>
      </c>
    </row>
    <row r="5" ht="31" customHeight="1" spans="1:9">
      <c r="A5" s="7" t="s">
        <v>30</v>
      </c>
      <c r="B5" s="7" t="s">
        <v>31</v>
      </c>
      <c r="C5" s="7" t="s">
        <v>32</v>
      </c>
      <c r="D5" s="7" t="s">
        <v>33</v>
      </c>
      <c r="E5" s="8" t="s">
        <v>30</v>
      </c>
      <c r="F5" s="8" t="s">
        <v>31</v>
      </c>
      <c r="G5" s="8" t="s">
        <v>32</v>
      </c>
      <c r="H5" s="8" t="s">
        <v>33</v>
      </c>
      <c r="I5" s="8" t="s">
        <v>0</v>
      </c>
    </row>
    <row r="6" ht="31" customHeight="1" spans="1:9">
      <c r="A6" s="7" t="s">
        <v>0</v>
      </c>
      <c r="B6" s="7" t="s">
        <v>0</v>
      </c>
      <c r="C6" s="7" t="s">
        <v>0</v>
      </c>
      <c r="D6" s="7" t="s">
        <v>0</v>
      </c>
      <c r="E6" s="8" t="s">
        <v>0</v>
      </c>
      <c r="F6" s="8" t="s">
        <v>0</v>
      </c>
      <c r="G6" s="8" t="s">
        <v>0</v>
      </c>
      <c r="H6" s="8" t="s">
        <v>0</v>
      </c>
      <c r="I6" s="8" t="s">
        <v>0</v>
      </c>
    </row>
    <row r="7" ht="31" customHeight="1" spans="1:9">
      <c r="A7" s="7" t="s">
        <v>34</v>
      </c>
      <c r="B7" s="7" t="s">
        <v>35</v>
      </c>
      <c r="C7" s="7" t="s">
        <v>36</v>
      </c>
      <c r="D7" s="7" t="s">
        <v>37</v>
      </c>
      <c r="E7" s="8" t="s">
        <v>38</v>
      </c>
      <c r="F7" s="8" t="s">
        <v>39</v>
      </c>
      <c r="G7" s="8" t="s">
        <v>40</v>
      </c>
      <c r="H7" s="8" t="s">
        <v>41</v>
      </c>
      <c r="I7" s="8" t="s">
        <v>42</v>
      </c>
    </row>
    <row r="8" ht="31" customHeight="1" spans="1:9">
      <c r="A8" s="15" t="s">
        <v>43</v>
      </c>
      <c r="B8" s="25">
        <v>13050</v>
      </c>
      <c r="C8" s="25">
        <f>15000+8700</f>
        <v>23700</v>
      </c>
      <c r="D8" s="25">
        <f>B8+C8</f>
        <v>36750</v>
      </c>
      <c r="E8" s="34" t="s">
        <v>44</v>
      </c>
      <c r="F8" s="17">
        <v>16247.82</v>
      </c>
      <c r="G8" s="17">
        <f>15595+8700</f>
        <v>24295</v>
      </c>
      <c r="H8" s="17">
        <f>F8+G8</f>
        <v>40542.82</v>
      </c>
      <c r="I8" s="11" t="s">
        <v>0</v>
      </c>
    </row>
    <row r="9" ht="31" customHeight="1" spans="1:9">
      <c r="A9" s="16" t="s">
        <v>3052</v>
      </c>
      <c r="B9" s="25">
        <v>2</v>
      </c>
      <c r="C9" s="25"/>
      <c r="D9" s="25">
        <f t="shared" ref="D9:D14" si="0">B9+C9</f>
        <v>2</v>
      </c>
      <c r="E9" s="11" t="s">
        <v>3053</v>
      </c>
      <c r="F9" s="17">
        <v>4</v>
      </c>
      <c r="G9" s="17">
        <v>0</v>
      </c>
      <c r="H9" s="17">
        <f t="shared" ref="H9:H15" si="1">F9+G9</f>
        <v>4</v>
      </c>
      <c r="I9" s="11" t="s">
        <v>0</v>
      </c>
    </row>
    <row r="10" ht="31" customHeight="1" spans="1:9">
      <c r="A10" s="15" t="s">
        <v>47</v>
      </c>
      <c r="B10" s="25">
        <v>202</v>
      </c>
      <c r="C10" s="25">
        <v>6631</v>
      </c>
      <c r="D10" s="25">
        <f t="shared" si="0"/>
        <v>6833</v>
      </c>
      <c r="E10" s="34" t="s">
        <v>48</v>
      </c>
      <c r="F10" s="17">
        <v>0</v>
      </c>
      <c r="G10" s="17">
        <v>0</v>
      </c>
      <c r="H10" s="17">
        <f t="shared" si="1"/>
        <v>0</v>
      </c>
      <c r="I10" s="11" t="s">
        <v>0</v>
      </c>
    </row>
    <row r="11" ht="31" customHeight="1" spans="1:9">
      <c r="A11" s="15" t="s">
        <v>49</v>
      </c>
      <c r="B11" s="25">
        <v>0</v>
      </c>
      <c r="C11" s="25">
        <v>0</v>
      </c>
      <c r="D11" s="25">
        <f t="shared" si="0"/>
        <v>0</v>
      </c>
      <c r="E11" s="34" t="s">
        <v>3054</v>
      </c>
      <c r="F11" s="17">
        <v>0</v>
      </c>
      <c r="G11" s="17">
        <v>0</v>
      </c>
      <c r="H11" s="17">
        <f t="shared" si="1"/>
        <v>0</v>
      </c>
      <c r="I11" s="11" t="s">
        <v>0</v>
      </c>
    </row>
    <row r="12" ht="31" customHeight="1" spans="1:9">
      <c r="A12" s="15" t="s">
        <v>51</v>
      </c>
      <c r="B12" s="25">
        <v>0</v>
      </c>
      <c r="C12" s="25">
        <v>0</v>
      </c>
      <c r="D12" s="25">
        <f t="shared" si="0"/>
        <v>0</v>
      </c>
      <c r="E12" s="34" t="s">
        <v>3055</v>
      </c>
      <c r="F12" s="17">
        <v>0</v>
      </c>
      <c r="G12" s="17">
        <v>343</v>
      </c>
      <c r="H12" s="17">
        <f t="shared" si="1"/>
        <v>343</v>
      </c>
      <c r="I12" s="11" t="s">
        <v>0</v>
      </c>
    </row>
    <row r="13" ht="31" customHeight="1" spans="1:9">
      <c r="A13" s="15" t="s">
        <v>3056</v>
      </c>
      <c r="B13" s="25">
        <v>3857</v>
      </c>
      <c r="C13" s="25">
        <v>-24</v>
      </c>
      <c r="D13" s="25">
        <f t="shared" si="0"/>
        <v>3833</v>
      </c>
      <c r="E13" s="34" t="s">
        <v>3057</v>
      </c>
      <c r="F13" s="17">
        <v>135.18</v>
      </c>
      <c r="G13" s="17">
        <f>16227-10558</f>
        <v>5669</v>
      </c>
      <c r="H13" s="17">
        <f t="shared" si="1"/>
        <v>5804.18</v>
      </c>
      <c r="I13" s="11" t="s">
        <v>0</v>
      </c>
    </row>
    <row r="14" ht="31" customHeight="1" spans="1:9">
      <c r="A14" s="42" t="s">
        <v>0</v>
      </c>
      <c r="B14" s="43">
        <v>0</v>
      </c>
      <c r="C14" s="43">
        <v>0</v>
      </c>
      <c r="D14" s="25">
        <f t="shared" si="0"/>
        <v>0</v>
      </c>
      <c r="E14" s="34" t="s">
        <v>3058</v>
      </c>
      <c r="F14" s="17">
        <v>724</v>
      </c>
      <c r="G14" s="17">
        <v>0</v>
      </c>
      <c r="H14" s="17">
        <f t="shared" si="1"/>
        <v>724</v>
      </c>
      <c r="I14" s="11" t="s">
        <v>0</v>
      </c>
    </row>
    <row r="15" ht="31" customHeight="1" spans="1:9">
      <c r="A15" s="9" t="s">
        <v>59</v>
      </c>
      <c r="B15" s="31">
        <f t="shared" ref="B15:H15" si="2">SUM(B8:B13)</f>
        <v>17111</v>
      </c>
      <c r="C15" s="31">
        <f t="shared" si="2"/>
        <v>30307</v>
      </c>
      <c r="D15" s="31">
        <f t="shared" si="2"/>
        <v>47418</v>
      </c>
      <c r="E15" s="23" t="s">
        <v>60</v>
      </c>
      <c r="F15" s="10">
        <f>SUM(F8:F14)</f>
        <v>17111</v>
      </c>
      <c r="G15" s="10">
        <f t="shared" si="2"/>
        <v>30307</v>
      </c>
      <c r="H15" s="17">
        <f t="shared" si="1"/>
        <v>47418</v>
      </c>
      <c r="I15" s="14" t="s">
        <v>0</v>
      </c>
    </row>
  </sheetData>
  <mergeCells count="13">
    <mergeCell ref="A2:I2"/>
    <mergeCell ref="A3:B3"/>
    <mergeCell ref="A4:D4"/>
    <mergeCell ref="E4:H4"/>
    <mergeCell ref="A5:A6"/>
    <mergeCell ref="B5:B6"/>
    <mergeCell ref="C5:C6"/>
    <mergeCell ref="D5:D6"/>
    <mergeCell ref="E5:E6"/>
    <mergeCell ref="F5:F6"/>
    <mergeCell ref="G5:G6"/>
    <mergeCell ref="H5:H6"/>
    <mergeCell ref="I4:I6"/>
  </mergeCell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目录</vt:lpstr>
      <vt:lpstr>附件1</vt:lpstr>
      <vt:lpstr>附件2</vt:lpstr>
      <vt:lpstr>附件3-1</vt:lpstr>
      <vt:lpstr>附件3-2</vt:lpstr>
      <vt:lpstr>附件4</vt:lpstr>
      <vt:lpstr>附件5</vt:lpstr>
      <vt:lpstr>附件6</vt:lpstr>
      <vt:lpstr>附件7</vt:lpstr>
      <vt:lpstr>附件8</vt:lpstr>
      <vt:lpstr>附件9</vt:lpstr>
      <vt:lpstr>附件10</vt:lpstr>
      <vt:lpstr>附件11</vt:lpstr>
      <vt:lpstr>附件12</vt:lpstr>
      <vt:lpstr>附件13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.^阿诗玛^.</cp:lastModifiedBy>
  <dcterms:created xsi:type="dcterms:W3CDTF">2024-08-14T07:15:00Z</dcterms:created>
  <dcterms:modified xsi:type="dcterms:W3CDTF">2025-02-18T07:48:36Z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AB3992C40FCF4630A8CCF228B82FFFB0_13</vt:lpwstr>
  </property>
  <property fmtid="{D5CDD505-2E9C-101B-9397-08002B2CF9AE}" pid="3" name="KSOProductBuildVer">
    <vt:lpwstr>2052-12.1.0.19770</vt:lpwstr>
  </property>
</Properties>
</file>